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fobuainin\Desktop\النهائي\"/>
    </mc:Choice>
  </mc:AlternateContent>
  <xr:revisionPtr revIDLastSave="0" documentId="13_ncr:1_{12AC80CC-B076-4932-95CA-B2A95D86C729}" xr6:coauthVersionLast="47" xr6:coauthVersionMax="47" xr10:uidLastSave="{00000000-0000-0000-0000-000000000000}"/>
  <bookViews>
    <workbookView xWindow="-120" yWindow="-120" windowWidth="29040" windowHeight="15840" activeTab="14" xr2:uid="{00000000-000D-0000-FFFF-FFFF00000000}"/>
  </bookViews>
  <sheets>
    <sheet name="المقدمة" sheetId="24" r:id="rId1"/>
    <sheet name="التقديم" sheetId="2" r:id="rId2"/>
    <sheet name="Bank" sheetId="35" r:id="rId3"/>
    <sheet name="85" sheetId="3" r:id="rId4"/>
    <sheet name="86" sheetId="4" r:id="rId5"/>
    <sheet name="87" sheetId="6" r:id="rId6"/>
    <sheet name="88" sheetId="7" r:id="rId7"/>
    <sheet name="89" sheetId="8" r:id="rId8"/>
    <sheet name="90" sheetId="60" r:id="rId9"/>
    <sheet name="91" sheetId="58" r:id="rId10"/>
    <sheet name="92" sheetId="59" r:id="rId11"/>
    <sheet name="INSURANCE" sheetId="36" r:id="rId12"/>
    <sheet name="93" sheetId="11" r:id="rId13"/>
    <sheet name="94" sheetId="25" r:id="rId14"/>
    <sheet name="Gr_29" sheetId="26" r:id="rId15"/>
    <sheet name="95" sheetId="12" r:id="rId16"/>
    <sheet name="Gr_30" sheetId="27" r:id="rId17"/>
    <sheet name="96" sheetId="62" r:id="rId18"/>
    <sheet name="97" sheetId="63" r:id="rId19"/>
    <sheet name="GR_31" sheetId="64" r:id="rId20"/>
  </sheets>
  <definedNames>
    <definedName name="_xlnm.Print_Area" localSheetId="3">'85'!$A$1:$L$27</definedName>
    <definedName name="_xlnm.Print_Area" localSheetId="4">'86'!$A$1:$N$13</definedName>
    <definedName name="_xlnm.Print_Area" localSheetId="5">'87'!$A$1:$J$14</definedName>
    <definedName name="_xlnm.Print_Area" localSheetId="6">'88'!$A$1:$J$19</definedName>
    <definedName name="_xlnm.Print_Area" localSheetId="7">'89'!$A$1:$I$21</definedName>
    <definedName name="_xlnm.Print_Area" localSheetId="8">'90'!$A$1:$S$14</definedName>
    <definedName name="_xlnm.Print_Area" localSheetId="9">'91'!$A$1:$G$26</definedName>
    <definedName name="_xlnm.Print_Area" localSheetId="10">'92'!$A$1:$G$35</definedName>
    <definedName name="_xlnm.Print_Area" localSheetId="12">'93'!$A$1:$I$14</definedName>
    <definedName name="_xlnm.Print_Area" localSheetId="13">'94'!$A$1:$I$14</definedName>
    <definedName name="_xlnm.Print_Area" localSheetId="15">'95'!$A$1:$I$14</definedName>
    <definedName name="_xlnm.Print_Area" localSheetId="17">'96'!$A$1:$F$28</definedName>
    <definedName name="_xlnm.Print_Area" localSheetId="18">'97'!$A$1:$G$14</definedName>
    <definedName name="_xlnm.Print_Area" localSheetId="2">Bank!$A$1:$A$40</definedName>
    <definedName name="_xlnm.Print_Area" localSheetId="14">Gr_29!$A$1:$I$26</definedName>
    <definedName name="_xlnm.Print_Area" localSheetId="16">Gr_30!$A$1:$I$28</definedName>
    <definedName name="_xlnm.Print_Area" localSheetId="19">GR_31!$A$1:$H$34</definedName>
    <definedName name="_xlnm.Print_Area" localSheetId="11">INSURANCE!$A$1:$A$40</definedName>
    <definedName name="_xlnm.Print_Area" localSheetId="1">التقديم!$A$1:$C$12</definedName>
    <definedName name="_xlnm.Print_Area" localSheetId="0">المقدمة!$A$1:$A$40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64" l="1"/>
  <c r="K3" i="64"/>
  <c r="L3" i="64"/>
  <c r="E27" i="62"/>
  <c r="E25" i="62"/>
  <c r="G14" i="12"/>
  <c r="G17" i="8" l="1"/>
  <c r="H18" i="7"/>
  <c r="K12" i="4"/>
  <c r="L12" i="4" s="1"/>
  <c r="J27" i="3"/>
  <c r="J18" i="3"/>
  <c r="E21" i="62"/>
  <c r="E22" i="62"/>
  <c r="E20" i="62"/>
  <c r="E13" i="62"/>
  <c r="E14" i="62"/>
  <c r="E15" i="62"/>
  <c r="E16" i="62"/>
  <c r="E17" i="62"/>
  <c r="E12" i="62"/>
  <c r="F25" i="58"/>
  <c r="F23" i="58"/>
  <c r="F19" i="58"/>
  <c r="F20" i="58"/>
  <c r="F18" i="58"/>
  <c r="G18" i="7"/>
  <c r="I27" i="3" l="1"/>
  <c r="I18" i="3"/>
  <c r="D18" i="62"/>
  <c r="C18" i="62"/>
  <c r="B18" i="62"/>
  <c r="D23" i="62"/>
  <c r="C23" i="62"/>
  <c r="B23" i="62"/>
  <c r="C24" i="62" l="1"/>
  <c r="C26" i="62" s="1"/>
  <c r="C28" i="62" s="1"/>
  <c r="B24" i="62"/>
  <c r="D24" i="62"/>
  <c r="I14" i="60"/>
  <c r="R14" i="60"/>
  <c r="E16" i="58"/>
  <c r="D16" i="58"/>
  <c r="C16" i="58"/>
  <c r="B16" i="58"/>
  <c r="E21" i="58"/>
  <c r="D21" i="58"/>
  <c r="C21" i="58"/>
  <c r="B21" i="58"/>
  <c r="D26" i="62" l="1"/>
  <c r="D28" i="62" s="1"/>
  <c r="B26" i="62"/>
  <c r="B28" i="62" s="1"/>
  <c r="D22" i="58"/>
  <c r="D24" i="58" s="1"/>
  <c r="D26" i="58" s="1"/>
  <c r="B22" i="58"/>
  <c r="B24" i="58" s="1"/>
  <c r="B26" i="58" s="1"/>
  <c r="E22" i="58"/>
  <c r="E24" i="58" s="1"/>
  <c r="E26" i="58" s="1"/>
  <c r="C22" i="58"/>
  <c r="C24" i="58" s="1"/>
  <c r="C26" i="58" s="1"/>
  <c r="F17" i="8"/>
  <c r="H11" i="6"/>
  <c r="D11" i="6"/>
  <c r="K11" i="4"/>
  <c r="L11" i="4" s="1"/>
  <c r="H27" i="3"/>
  <c r="H18" i="3"/>
  <c r="G11" i="11"/>
  <c r="I11" i="6" l="1"/>
  <c r="G11" i="25"/>
  <c r="G11" i="12"/>
  <c r="E17" i="8" l="1"/>
  <c r="F18" i="7"/>
  <c r="D13" i="6"/>
  <c r="K10" i="4" l="1"/>
  <c r="L10" i="4" s="1"/>
  <c r="G14" i="25" l="1"/>
  <c r="G14" i="11"/>
  <c r="D17" i="8"/>
  <c r="C15" i="8"/>
  <c r="C16" i="8" s="1"/>
  <c r="C17" i="8" s="1"/>
  <c r="E18" i="7"/>
  <c r="D18" i="7"/>
  <c r="C18" i="7"/>
  <c r="H13" i="6"/>
  <c r="H9" i="6"/>
  <c r="D9" i="6"/>
  <c r="K13" i="4"/>
  <c r="L13" i="4" s="1"/>
  <c r="K9" i="4"/>
  <c r="L9" i="4" s="1"/>
  <c r="G27" i="3"/>
  <c r="F27" i="3"/>
  <c r="E27" i="3"/>
  <c r="D27" i="3"/>
  <c r="C27" i="3"/>
  <c r="G18" i="3"/>
  <c r="F18" i="3"/>
  <c r="E18" i="3"/>
  <c r="D18" i="3"/>
  <c r="C18" i="3"/>
  <c r="I9" i="6" l="1"/>
  <c r="I13" i="6"/>
  <c r="F16" i="58" l="1"/>
  <c r="F21" i="58"/>
  <c r="E18" i="62"/>
  <c r="E23" i="62"/>
  <c r="E24" i="62" l="1"/>
  <c r="F22" i="58"/>
  <c r="F24" i="58" s="1"/>
  <c r="F26" i="58" s="1"/>
  <c r="E26" i="62"/>
  <c r="E28" i="62"/>
</calcChain>
</file>

<file path=xl/sharedStrings.xml><?xml version="1.0" encoding="utf-8"?>
<sst xmlns="http://schemas.openxmlformats.org/spreadsheetml/2006/main" count="420" uniqueCount="313">
  <si>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</si>
  <si>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</si>
  <si>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</si>
  <si>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</si>
  <si>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</si>
  <si>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</si>
  <si>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</si>
  <si>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</si>
  <si>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</si>
  <si>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</si>
  <si>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</si>
  <si>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رأس المال والاحتياطي</t>
  </si>
  <si>
    <t>ودائع البنوك المحلية</t>
  </si>
  <si>
    <t>مطلوبات أخرى</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</si>
  <si>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</si>
  <si>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</si>
  <si>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</si>
  <si>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</si>
  <si>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</si>
  <si>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</si>
  <si>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</si>
  <si>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</si>
  <si>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</si>
  <si>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</si>
  <si>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</si>
  <si>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</si>
  <si>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</si>
  <si>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</si>
  <si>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</si>
  <si>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</si>
  <si>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</si>
  <si>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</si>
  <si>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</si>
  <si>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</si>
  <si>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</si>
  <si>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</si>
  <si>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</si>
  <si>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</si>
  <si>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</si>
  <si>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</si>
  <si>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</si>
  <si>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</si>
  <si>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</si>
  <si>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</si>
  <si>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</si>
  <si>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</si>
  <si>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</si>
  <si>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</si>
  <si>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</si>
  <si>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</si>
  <si>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</si>
  <si>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</si>
  <si>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</si>
  <si>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</si>
  <si>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</si>
  <si>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</si>
  <si>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</si>
  <si>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</si>
  <si>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</si>
  <si>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</si>
  <si>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</si>
  <si>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</si>
  <si>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</si>
  <si>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</si>
  <si>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</si>
  <si>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</si>
  <si>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</si>
  <si>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</si>
  <si>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</si>
  <si>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</si>
  <si>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</si>
  <si>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</si>
  <si>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</si>
  <si>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</si>
  <si>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</si>
  <si>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</si>
  <si>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</si>
  <si>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</si>
  <si>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r>
      <t xml:space="preserve">السيارات
</t>
    </r>
    <r>
      <rPr>
        <b/>
        <sz val="8"/>
        <rFont val="Arial"/>
        <family val="2"/>
      </rPr>
      <t>Cars</t>
    </r>
  </si>
  <si>
    <r>
      <t xml:space="preserve">الحريق/السرقة
</t>
    </r>
    <r>
      <rPr>
        <b/>
        <sz val="8"/>
        <rFont val="Arial"/>
        <family val="2"/>
      </rPr>
      <t>Fire/Theft</t>
    </r>
  </si>
  <si>
    <t xml:space="preserve">                 النوع
  السنة  </t>
  </si>
  <si>
    <t xml:space="preserve">   1 - مصرف قطر المركزي .</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</si>
  <si>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</si>
  <si>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</si>
  <si>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</si>
  <si>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</si>
  <si>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</si>
  <si>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</si>
  <si>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</si>
  <si>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</si>
  <si>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</si>
  <si>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</si>
  <si>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</si>
  <si>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</si>
  <si>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</si>
  <si>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</si>
  <si>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</si>
  <si>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</si>
  <si>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</si>
  <si>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</si>
  <si>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</si>
  <si>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</si>
  <si>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</si>
  <si>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</si>
  <si>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</si>
  <si>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</si>
  <si>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</si>
  <si>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</si>
  <si>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</si>
  <si>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</si>
  <si>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</si>
  <si>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</si>
  <si>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</si>
  <si>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</si>
  <si>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</si>
  <si>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</si>
  <si>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</si>
  <si>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</si>
  <si>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</si>
  <si>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</si>
  <si>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</si>
  <si>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</si>
  <si>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</si>
  <si>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</si>
  <si>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</si>
  <si>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</si>
  <si>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</si>
  <si>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</si>
  <si>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</si>
  <si>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</si>
  <si>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</si>
  <si>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</si>
  <si>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</si>
  <si>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</si>
  <si>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</si>
  <si>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</si>
  <si>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</si>
  <si>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</si>
  <si>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</si>
  <si>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</si>
  <si>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</si>
  <si>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</si>
  <si>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</si>
  <si>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</si>
  <si>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</si>
  <si>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</si>
  <si>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</si>
  <si>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</si>
  <si>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</si>
  <si>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</si>
  <si>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</si>
  <si>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</si>
  <si>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</si>
  <si>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</si>
  <si>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</si>
  <si>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</si>
  <si>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</si>
  <si>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</si>
  <si>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</si>
  <si>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</si>
  <si>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</si>
  <si>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</si>
  <si>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</si>
  <si>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</si>
  <si>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</si>
  <si>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</si>
  <si>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</si>
  <si>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</si>
  <si>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</si>
  <si>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</si>
  <si>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</si>
  <si>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</si>
  <si>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</si>
  <si>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</si>
  <si>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</si>
  <si>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</si>
  <si>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</si>
  <si>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</si>
  <si>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</si>
  <si>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</si>
  <si>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</si>
  <si>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</si>
  <si>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</si>
  <si>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</si>
  <si>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</si>
  <si>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</si>
  <si>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</si>
  <si>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</si>
  <si>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</si>
  <si>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البنوك والتأمين</t>
  </si>
  <si>
    <t>قيمة الإنتاج الإجمالي و القيمة المضافة حسب جنسية البنك</t>
  </si>
  <si>
    <t>VALUE OF GROSS OUTPUT &amp; VALUE ADDED BY BANK NATIONALITY</t>
  </si>
  <si>
    <t>BANKS STATISTICS</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</si>
  <si>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</si>
  <si>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</si>
  <si>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</si>
  <si>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</si>
  <si>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</si>
  <si>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</si>
  <si>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</si>
  <si>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</si>
  <si>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</si>
  <si>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</si>
  <si>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</si>
  <si>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</si>
  <si>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</si>
  <si>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</si>
  <si>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</si>
  <si>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</si>
  <si>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</si>
  <si>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</si>
  <si>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</si>
  <si>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</si>
  <si>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</si>
  <si>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</si>
  <si>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</si>
  <si>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 xml:space="preserve">قيمة الإنتاج الإجمالي و القيمة المضافة حسب جنسية شركة التأمين </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</si>
  <si>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</si>
  <si>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</si>
  <si>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</si>
  <si>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</si>
  <si>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</si>
  <si>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</si>
  <si>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</si>
  <si>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</si>
  <si>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</si>
  <si>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</si>
  <si>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</si>
  <si>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</si>
  <si>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</si>
  <si>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</si>
  <si>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</si>
  <si>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</si>
  <si>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</si>
  <si>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ودائع القطاع الخاص 
 Private Sector Deposits</t>
  </si>
  <si>
    <t xml:space="preserve"> 2017/12/31</t>
  </si>
  <si>
    <t>CHAPTER XI</t>
  </si>
  <si>
    <t>جدول (85) (الوحدة : مليون ريال قطري)</t>
  </si>
  <si>
    <t>TABLE (85) (Unit : Million Q.R)</t>
  </si>
  <si>
    <t>جدول (86) (الوحدة : مليون ريال قطري)</t>
  </si>
  <si>
    <t>TABLE (86) (Unit : Million Q.R)</t>
  </si>
  <si>
    <t>جدول (87) (الوحدة : مليون ريال قطري)</t>
  </si>
  <si>
    <t>TABLE (87) (Unit : Million Q.R)</t>
  </si>
  <si>
    <t>جدول (88) (الوحدة : مليون ريال قطري)</t>
  </si>
  <si>
    <t>TABLE (88) (Unit : Million Q.R)</t>
  </si>
  <si>
    <t>جدول (89) (الوحدة : مليون ريال قطري)</t>
  </si>
  <si>
    <t>جدول (93) (الوحدة : الف ريال قطري)</t>
  </si>
  <si>
    <t>TABLE (93) (Unit : 000 Q.R)</t>
  </si>
  <si>
    <r>
      <rPr>
        <b/>
        <sz val="44"/>
        <rFont val="Calibri"/>
        <family val="2"/>
        <scheme val="minor"/>
      </rPr>
      <t xml:space="preserve"> </t>
    </r>
    <r>
      <rPr>
        <b/>
        <sz val="44"/>
        <rFont val="AGA Arabesque Desktop"/>
        <charset val="2"/>
      </rPr>
      <t>-=+</t>
    </r>
  </si>
  <si>
    <t xml:space="preserve">يبلغ عدد شركات التأمين العاملة في دولة قطر (16) شركة. </t>
  </si>
  <si>
    <t>There are (16) Insurance Companies working in Qatar .</t>
  </si>
  <si>
    <t xml:space="preserve">حصة دولة قطر لدى صندوق النقد العربي </t>
  </si>
  <si>
    <t>AMF Reserve Position</t>
  </si>
  <si>
    <t xml:space="preserve"> 2018/12/31</t>
  </si>
  <si>
    <t xml:space="preserve">                               Type
 Year  </t>
  </si>
  <si>
    <t xml:space="preserve">                              Type
 Year  </t>
  </si>
  <si>
    <t xml:space="preserve">                                Type
 Year  </t>
  </si>
  <si>
    <t>Graph (31) شكل</t>
  </si>
  <si>
    <t>Graph (30) شكل</t>
  </si>
  <si>
    <t>جدول (95)</t>
  </si>
  <si>
    <t>TABLE(95)</t>
  </si>
  <si>
    <t>Graph (29) شكل</t>
  </si>
  <si>
    <t>جدول (94) (الوحدة : الف ريال قطري)</t>
  </si>
  <si>
    <t>TABLE (94) (Unit : 000 Q.R)</t>
  </si>
  <si>
    <t>TABLE (89) (Unit : Million Q.R)</t>
  </si>
  <si>
    <t xml:space="preserve"> 2019/12/31</t>
  </si>
  <si>
    <t>احصاءات البنـــوك</t>
  </si>
  <si>
    <r>
      <t>المجموع</t>
    </r>
    <r>
      <rPr>
        <b/>
        <sz val="12"/>
        <rFont val="Arial"/>
        <family val="2"/>
      </rPr>
      <t xml:space="preserve">
</t>
    </r>
    <r>
      <rPr>
        <b/>
        <sz val="8"/>
        <rFont val="Arial"/>
        <family val="2"/>
      </rPr>
      <t>Total</t>
    </r>
  </si>
  <si>
    <r>
      <t xml:space="preserve">مطلوبات أخرى
</t>
    </r>
    <r>
      <rPr>
        <sz val="8"/>
        <rFont val="Arial"/>
        <family val="2"/>
      </rPr>
      <t>Other Liabilities</t>
    </r>
  </si>
  <si>
    <r>
      <t xml:space="preserve"> مخصصات
</t>
    </r>
    <r>
      <rPr>
        <sz val="8"/>
        <rFont val="Arial"/>
        <family val="2"/>
      </rPr>
      <t>Provision</t>
    </r>
  </si>
  <si>
    <r>
      <t xml:space="preserve">حسابات رأس المال
</t>
    </r>
    <r>
      <rPr>
        <sz val="9"/>
        <rFont val="Arial"/>
        <family val="2"/>
      </rPr>
      <t>Capital 
Accounts</t>
    </r>
  </si>
  <si>
    <r>
      <t xml:space="preserve">المطلوبات الأجنبية
</t>
    </r>
    <r>
      <rPr>
        <sz val="8"/>
        <rFont val="Arial"/>
        <family val="2"/>
      </rPr>
      <t>Foreign Liabilities</t>
    </r>
  </si>
  <si>
    <r>
      <t xml:space="preserve">أوراق مالية مدينة
</t>
    </r>
    <r>
      <rPr>
        <sz val="8"/>
        <rFont val="Arial"/>
        <family val="2"/>
      </rPr>
      <t>Debt Securities</t>
    </r>
  </si>
  <si>
    <r>
      <t xml:space="preserve">أرصدة مصرف قطر المركزى
</t>
    </r>
    <r>
      <rPr>
        <sz val="8"/>
        <rFont val="Arial"/>
        <family val="2"/>
      </rPr>
      <t>Due to QCB</t>
    </r>
  </si>
  <si>
    <r>
      <t xml:space="preserve">أرصدة للبنوك فى قطر
</t>
    </r>
    <r>
      <rPr>
        <sz val="8"/>
        <rFont val="Arial"/>
        <family val="2"/>
      </rPr>
      <t>Due to Bankes in Qatar</t>
    </r>
  </si>
  <si>
    <r>
      <t xml:space="preserve">ودائع المقيمين
</t>
    </r>
    <r>
      <rPr>
        <sz val="8"/>
        <rFont val="Arial"/>
        <family val="2"/>
      </rPr>
      <t>Resident Deposits</t>
    </r>
  </si>
  <si>
    <r>
      <t>الموجودات الأخرى</t>
    </r>
    <r>
      <rPr>
        <b/>
        <sz val="11"/>
        <rFont val="Arial"/>
        <family val="2"/>
      </rPr>
      <t xml:space="preserve">
</t>
    </r>
    <r>
      <rPr>
        <sz val="8"/>
        <rFont val="Arial"/>
        <family val="2"/>
      </rPr>
      <t>Other Assets</t>
    </r>
  </si>
  <si>
    <r>
      <t>الموجودات الثابتة</t>
    </r>
    <r>
      <rPr>
        <b/>
        <sz val="11"/>
        <rFont val="Arial"/>
        <family val="2"/>
      </rPr>
      <t xml:space="preserve">
</t>
    </r>
    <r>
      <rPr>
        <sz val="8"/>
        <rFont val="Arial"/>
        <family val="2"/>
      </rPr>
      <t>Fixed Assets</t>
    </r>
  </si>
  <si>
    <r>
      <t xml:space="preserve">الاستثمارات المحلية
</t>
    </r>
    <r>
      <rPr>
        <sz val="8"/>
        <rFont val="Arial"/>
        <family val="2"/>
      </rPr>
      <t>Domestic Investments</t>
    </r>
  </si>
  <si>
    <r>
      <t xml:space="preserve">الائتمان 
المحلى
</t>
    </r>
    <r>
      <rPr>
        <sz val="8"/>
        <rFont val="Arial"/>
        <family val="2"/>
      </rPr>
      <t>Domestic
 Credit</t>
    </r>
    <r>
      <rPr>
        <b/>
        <sz val="11"/>
        <rFont val="Arial"/>
        <family val="2"/>
      </rPr>
      <t xml:space="preserve">
</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</si>
  <si>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</si>
  <si>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</si>
  <si>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</si>
  <si>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t xml:space="preserve">         Particulars
  Year  </t>
  </si>
  <si>
    <r>
      <t xml:space="preserve">المطلوبات </t>
    </r>
    <r>
      <rPr>
        <b/>
        <sz val="8"/>
        <rFont val="Arial"/>
        <family val="2"/>
      </rPr>
      <t>Liabilities</t>
    </r>
  </si>
  <si>
    <r>
      <t xml:space="preserve">الموجودات </t>
    </r>
    <r>
      <rPr>
        <b/>
        <sz val="8"/>
        <rFont val="Arial"/>
        <family val="2"/>
      </rPr>
      <t>Assets</t>
    </r>
  </si>
  <si>
    <t xml:space="preserve">                البيان
 السنة  </t>
  </si>
  <si>
    <t>TABLE (90) ( Unit : Million Q.R)</t>
  </si>
  <si>
    <t>جدول (90) (الوحدة : مليون ريال قطري)</t>
  </si>
  <si>
    <t>CONSOLIDATED BALANCE SHEET OF COMMERCIAL BANKS</t>
  </si>
  <si>
    <t>الميزانية الموحدة للبنوك التجارية</t>
  </si>
  <si>
    <t>احصاءات التأمين</t>
  </si>
  <si>
    <t xml:space="preserve"> 2020/12/31</t>
  </si>
  <si>
    <t>200Q.R</t>
  </si>
  <si>
    <t>CURRENCY ISSUED</t>
  </si>
  <si>
    <t>جدول رقم (91)  القيمة ألف ريال قطري</t>
  </si>
  <si>
    <t>Table No. (91)     (Value QR. 000)</t>
  </si>
  <si>
    <t>Table No. (92)     (Value QR.)</t>
  </si>
  <si>
    <t>جدول رقم (92)  القيمة بالريال قطري</t>
  </si>
  <si>
    <t>جدول رقم (96)   القيمة ألف ريال قطري</t>
  </si>
  <si>
    <t>Table No. (96)    (Value QR. 000)</t>
  </si>
  <si>
    <t>جدول رقم (97)   القيمة بالريال قطري</t>
  </si>
  <si>
    <t>Table No. (97)    (Value QR.)</t>
  </si>
  <si>
    <t xml:space="preserve">                         Particulars
  Year  </t>
  </si>
  <si>
    <t xml:space="preserve">                              النوع
  السنة  </t>
  </si>
  <si>
    <t xml:space="preserve">                            البيان
    السنة  </t>
  </si>
  <si>
    <t>2017 - 2021</t>
  </si>
  <si>
    <t>2017- 2021</t>
  </si>
  <si>
    <t xml:space="preserve"> 2021/12/31</t>
  </si>
  <si>
    <t>2021</t>
  </si>
  <si>
    <t>2021 2017</t>
  </si>
  <si>
    <t>يبلغ عدد البنوك العاملة في دولة قطر (17) بنكاً.</t>
  </si>
  <si>
    <t>There are (17) Banks operating in Qatar.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</si>
</sst>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_-;_-* #,##0.00\-;_-* &quot;-&quot;??_-;_-@_-"/>
    <numFmt numFmtId="166" formatCode="0.0"/>
    <numFmt numFmtId="167" formatCode="0.0%"/>
    <numFmt numFmtId="168" formatCode="0_ "/>
    <numFmt numFmtId="170" formatCode="#,##0.0"/>
  </numFmts>
  <fonts count="99">
    <font>
      <sz val="10"/>
      <name val="Arial"/>
      <charset val="178"/>
    </font>
    <font>
      <sz val="11"/>
      <color theme="1"/>
      <name val="Calibri"/>
      <family val="2"/>
      <charset val="178"/>
      <scheme val="minor"/>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Calibri"/>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0"/>
      <color rgb="FF0000FF"/>
      <name val="Arial Rounded MT Bold"/>
      <family val="2"/>
    </font>
    <font>
      <b/>
      <sz val="16"/>
      <color theme="1"/>
      <name val="Arial"/>
      <family val="2"/>
    </font>
    <font>
      <sz val="10"/>
      <color theme="1"/>
      <name val="Calibri"/>
      <family val="2"/>
      <scheme val="minor"/>
    </font>
    <font>
      <b/>
      <sz val="12"/>
      <name val="Courier New"/>
      <family val="3"/>
    </font>
    <font>
      <sz val="12"/>
      <name val="Courier New"/>
      <family val="3"/>
    </font>
    <font>
      <sz val="11"/>
      <color indexed="8"/>
      <name val="Calibri"/>
      <family val="2"/>
    </font>
    <font>
      <b/>
      <sz val="16"/>
      <color indexed="12"/>
      <name val="Arial"/>
      <family val="2"/>
    </font>
    <font>
      <sz val="10"/>
      <name val="Sakkal Majalla"/>
    </font>
    <font>
      <b/>
      <sz val="12"/>
      <name val="Sakkal Majalla"/>
    </font>
    <font>
      <b/>
      <sz val="44"/>
      <name val="AGA Arabesque Desktop"/>
      <charset val="2"/>
    </font>
    <font>
      <b/>
      <sz val="44"/>
      <name val="Calibri"/>
      <family val="2"/>
      <scheme val="minor"/>
    </font>
    <font>
      <b/>
      <sz val="48"/>
      <name val="AGA Arabesque Desktop"/>
      <charset val="2"/>
    </font>
    <font>
      <b/>
      <sz val="24"/>
      <name val="Arial"/>
      <family val="2"/>
    </font>
    <font>
      <b/>
      <sz val="14"/>
      <name val="Arial Black"/>
      <family val="2"/>
    </font>
    <font>
      <b/>
      <sz val="28"/>
      <name val="Sultan bold"/>
      <charset val="178"/>
    </font>
    <font>
      <b/>
      <sz val="18"/>
      <name val="Bernard MT Condensed"/>
      <family val="1"/>
    </font>
    <font>
      <b/>
      <sz val="24"/>
      <name val="Bernard MT Condensed"/>
      <family val="1"/>
    </font>
    <font>
      <b/>
      <sz val="16"/>
      <name val="Sultan bold"/>
      <charset val="178"/>
    </font>
    <font>
      <b/>
      <sz val="12"/>
      <name val="Arial Black"/>
      <family val="2"/>
    </font>
    <font>
      <sz val="10"/>
      <name val="Arial"/>
    </font>
    <font>
      <sz val="10"/>
      <name val="Simplified Arabic"/>
      <family val="1"/>
    </font>
    <font>
      <sz val="11"/>
      <color indexed="8"/>
      <name val="Calibri"/>
      <family val="2"/>
      <charset val="178"/>
    </font>
    <font>
      <sz val="6"/>
      <name val="Tms Rmn"/>
    </font>
    <font>
      <sz val="6.15"/>
      <name val="Arial"/>
      <family val="2"/>
    </font>
    <font>
      <b/>
      <sz val="10"/>
      <name val="Arabic Transparent"/>
      <charset val="178"/>
    </font>
    <font>
      <sz val="10"/>
      <name val="Times New Roman"/>
      <family val="1"/>
    </font>
    <font>
      <b/>
      <sz val="6.15"/>
      <name val="Arial"/>
      <family val="2"/>
    </font>
    <font>
      <sz val="11"/>
      <color indexed="10"/>
      <name val="Arial"/>
      <family val="2"/>
    </font>
    <font>
      <b/>
      <sz val="11"/>
      <color indexed="8"/>
      <name val="Arial"/>
      <family val="2"/>
    </font>
    <font>
      <b/>
      <sz val="11"/>
      <color indexed="9"/>
      <name val="Arial"/>
      <family val="2"/>
    </font>
    <font>
      <sz val="11"/>
      <color indexed="9"/>
      <name val="Arial"/>
      <family val="2"/>
    </font>
    <font>
      <b/>
      <sz val="11"/>
      <name val="Arial (Arabic)"/>
      <family val="2"/>
      <charset val="178"/>
    </font>
    <font>
      <sz val="11"/>
      <color theme="0"/>
      <name val="Calibri"/>
      <family val="2"/>
      <scheme val="minor"/>
    </font>
    <font>
      <sz val="11"/>
      <color rgb="FF9C0006"/>
      <name val="Arial"/>
      <family val="2"/>
    </font>
    <font>
      <b/>
      <sz val="11"/>
      <color rgb="FFFA7D00"/>
      <name val="Arial"/>
      <family val="2"/>
    </font>
    <font>
      <sz val="11"/>
      <color indexed="8"/>
      <name val="Calibri"/>
      <family val="2"/>
      <scheme val="minor"/>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11"/>
      <color rgb="FF3F3F76"/>
      <name val="Arial"/>
      <family val="2"/>
    </font>
    <font>
      <sz val="11"/>
      <color rgb="FFFA7D00"/>
      <name val="Arial"/>
      <family val="2"/>
    </font>
    <font>
      <sz val="11"/>
      <color rgb="FF9C6500"/>
      <name val="Arial"/>
      <family val="2"/>
    </font>
    <font>
      <sz val="10"/>
      <color rgb="FF000000"/>
      <name val="Lucida Sans Unicode"/>
      <family val="2"/>
    </font>
    <font>
      <sz val="11"/>
      <color theme="1"/>
      <name val="Calibri"/>
      <family val="2"/>
    </font>
    <font>
      <b/>
      <sz val="11"/>
      <color rgb="FF3F3F3F"/>
      <name val="Arial"/>
      <family val="2"/>
    </font>
    <font>
      <b/>
      <sz val="18"/>
      <color theme="3"/>
      <name val="Times New Roman"/>
      <family val="1"/>
    </font>
    <font>
      <b/>
      <sz val="11"/>
      <color theme="1"/>
      <name val="Calibri"/>
      <family val="2"/>
      <scheme val="minor"/>
    </font>
    <font>
      <b/>
      <sz val="11"/>
      <color theme="1"/>
      <name val="Calibri"/>
      <family val="2"/>
      <charset val="178"/>
      <scheme val="minor"/>
    </font>
    <font>
      <b/>
      <sz val="10"/>
      <name val="Arial Unicode MS"/>
      <family val="2"/>
    </font>
    <font>
      <b/>
      <sz val="8"/>
      <name val="Courier New"/>
      <family val="3"/>
    </font>
    <font>
      <sz val="10"/>
      <name val="Arial"/>
      <charset val="178"/>
    </font>
  </fonts>
  <fills count="5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patternFill>
    </fill>
    <fill>
      <patternFill patternType="solid">
        <fgColor indexed="26"/>
        <bgColor indexed="64"/>
      </patternFill>
    </fill>
    <fill>
      <patternFill patternType="solid">
        <fgColor theme="8" tint="0.79992065187536243"/>
        <bgColor indexed="64"/>
      </patternFill>
    </fill>
    <fill>
      <patternFill patternType="solid">
        <fgColor theme="8" tint="0.79995117038483843"/>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theme="4" tint="0.59993285927915285"/>
        <bgColor indexed="64"/>
      </patternFill>
    </fill>
    <fill>
      <patternFill patternType="solid">
        <fgColor theme="4" tint="0.59996337778862885"/>
        <bgColor indexed="64"/>
      </patternFill>
    </fill>
    <fill>
      <patternFill patternType="solid">
        <fgColor theme="5" tint="0.59993285927915285"/>
        <bgColor indexed="64"/>
      </patternFill>
    </fill>
    <fill>
      <patternFill patternType="solid">
        <fgColor theme="5" tint="0.59996337778862885"/>
        <bgColor indexed="64"/>
      </patternFill>
    </fill>
    <fill>
      <patternFill patternType="solid">
        <fgColor theme="7" tint="0.59993285927915285"/>
        <bgColor indexed="64"/>
      </patternFill>
    </fill>
    <fill>
      <patternFill patternType="solid">
        <fgColor theme="7" tint="0.59996337778862885"/>
        <bgColor indexed="64"/>
      </patternFill>
    </fill>
    <fill>
      <patternFill patternType="solid">
        <fgColor theme="8" tint="0.59993285927915285"/>
        <bgColor indexed="64"/>
      </patternFill>
    </fill>
    <fill>
      <patternFill patternType="solid">
        <fgColor theme="8" tint="0.59996337778862885"/>
        <bgColor indexed="64"/>
      </patternFill>
    </fill>
    <fill>
      <patternFill patternType="solid">
        <fgColor theme="9" tint="0.599932859279152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patternFill>
    </fill>
    <fill>
      <patternFill patternType="solid">
        <fgColor rgb="FFEAEAEA"/>
        <bgColor indexed="64"/>
      </patternFill>
    </fill>
    <fill>
      <patternFill patternType="solid">
        <fgColor rgb="FFFFFF00"/>
        <bgColor indexed="64"/>
      </patternFill>
    </fill>
  </fills>
  <borders count="7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right/>
      <top/>
      <bottom style="thick">
        <color theme="0"/>
      </bottom>
      <diagonal/>
    </border>
    <border diagonalDown="1">
      <left style="thick">
        <color theme="0"/>
      </left>
      <right/>
      <top/>
      <bottom/>
      <diagonal style="thick">
        <color theme="0"/>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0"/>
      </left>
      <right style="hair">
        <color indexed="0"/>
      </right>
      <top style="hair">
        <color indexed="0"/>
      </top>
      <bottom style="hair">
        <color indexed="0"/>
      </bottom>
      <diagonal/>
    </border>
    <border>
      <left style="thin">
        <color indexed="64"/>
      </left>
      <right style="thin">
        <color indexed="64"/>
      </right>
      <top style="thin">
        <color indexed="64"/>
      </top>
      <bottom style="thin">
        <color indexed="64"/>
      </bottom>
      <diagonal/>
    </border>
    <border>
      <left/>
      <right/>
      <top/>
      <bottom style="thick">
        <color theme="4" tint="0.49992370372631001"/>
      </bottom>
      <diagonal/>
    </border>
    <border>
      <left/>
      <right/>
      <top/>
      <bottom style="thick">
        <color theme="4" tint="0.499954222235786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style="thin">
        <color indexed="64"/>
      </bottom>
      <diagonal style="thick">
        <color theme="0"/>
      </diagonal>
    </border>
  </borders>
  <cellStyleXfs count="250">
    <xf numFmtId="0" fontId="0" fillId="0" borderId="0"/>
    <xf numFmtId="0" fontId="18" fillId="0" borderId="0" applyAlignment="0">
      <alignment horizontal="centerContinuous" vertical="center"/>
    </xf>
    <xf numFmtId="0" fontId="19" fillId="0" borderId="0" applyAlignment="0">
      <alignment horizontal="centerContinuous" vertical="center"/>
    </xf>
    <xf numFmtId="0" fontId="5" fillId="2" borderId="1">
      <alignment horizontal="right" vertical="center" wrapText="1"/>
    </xf>
    <xf numFmtId="1" fontId="16" fillId="2" borderId="2">
      <alignment horizontal="left" vertical="center" wrapText="1"/>
    </xf>
    <xf numFmtId="1" fontId="9" fillId="2" borderId="3">
      <alignment horizontal="center" vertical="center"/>
    </xf>
    <xf numFmtId="0" fontId="6" fillId="2" borderId="3">
      <alignment horizontal="center" vertical="center" wrapText="1"/>
    </xf>
    <xf numFmtId="0" fontId="20" fillId="2" borderId="3">
      <alignment horizontal="center" vertical="center" wrapText="1"/>
    </xf>
    <xf numFmtId="0" fontId="15" fillId="0" borderId="0" applyNumberFormat="0" applyFill="0" applyBorder="0" applyAlignment="0" applyProtection="0">
      <alignment vertical="top"/>
      <protection locked="0"/>
    </xf>
    <xf numFmtId="0" fontId="3" fillId="0" borderId="0">
      <alignment horizontal="center" vertical="center" readingOrder="2"/>
    </xf>
    <xf numFmtId="0" fontId="10" fillId="0" borderId="0">
      <alignment horizontal="left" vertical="center"/>
    </xf>
    <xf numFmtId="0" fontId="3" fillId="0" borderId="0"/>
    <xf numFmtId="0" fontId="39" fillId="0" borderId="0"/>
    <xf numFmtId="0" fontId="3" fillId="0" borderId="0"/>
    <xf numFmtId="0" fontId="3" fillId="0" borderId="0"/>
    <xf numFmtId="0" fontId="3" fillId="0" borderId="0"/>
    <xf numFmtId="0" fontId="12" fillId="0" borderId="0"/>
    <xf numFmtId="0" fontId="39" fillId="0" borderId="0"/>
    <xf numFmtId="0" fontId="38" fillId="0" borderId="0"/>
    <xf numFmtId="0" fontId="3" fillId="0" borderId="0"/>
    <xf numFmtId="0" fontId="3" fillId="0" borderId="0"/>
    <xf numFmtId="0" fontId="21" fillId="0" borderId="0">
      <alignment horizontal="right" vertical="center"/>
    </xf>
    <xf numFmtId="0" fontId="22" fillId="0" borderId="0">
      <alignment horizontal="left" vertical="center"/>
    </xf>
    <xf numFmtId="9" fontId="3" fillId="0" borderId="0" applyFont="0" applyFill="0" applyBorder="0" applyAlignment="0" applyProtection="0"/>
    <xf numFmtId="9" fontId="3" fillId="0" borderId="0" applyFont="0" applyFill="0" applyBorder="0" applyAlignment="0" applyProtection="0"/>
    <xf numFmtId="0" fontId="5" fillId="0" borderId="0">
      <alignment horizontal="right" vertical="center"/>
    </xf>
    <xf numFmtId="0" fontId="3" fillId="0" borderId="0">
      <alignment horizontal="left" vertical="center"/>
    </xf>
    <xf numFmtId="0" fontId="14" fillId="2" borderId="3" applyAlignment="0">
      <alignment horizontal="center" vertical="center"/>
    </xf>
    <xf numFmtId="0" fontId="21" fillId="0" borderId="4">
      <alignment horizontal="right" vertical="center" indent="1"/>
    </xf>
    <xf numFmtId="0" fontId="5" fillId="2" borderId="4">
      <alignment horizontal="right" vertical="center" wrapText="1" indent="1" readingOrder="2"/>
    </xf>
    <xf numFmtId="0" fontId="4" fillId="0" borderId="4">
      <alignment horizontal="right" vertical="center" indent="1"/>
    </xf>
    <xf numFmtId="0" fontId="4" fillId="2" borderId="4">
      <alignment horizontal="left" vertical="center" wrapText="1" indent="1"/>
    </xf>
    <xf numFmtId="0" fontId="4" fillId="0" borderId="5">
      <alignment horizontal="left" vertical="center"/>
    </xf>
    <xf numFmtId="0" fontId="4" fillId="0" borderId="6">
      <alignment horizontal="left" vertical="center"/>
    </xf>
    <xf numFmtId="0" fontId="47" fillId="0" borderId="0"/>
    <xf numFmtId="0" fontId="3" fillId="0" borderId="0"/>
    <xf numFmtId="0" fontId="50" fillId="0" borderId="0"/>
    <xf numFmtId="0" fontId="3" fillId="0" borderId="0"/>
    <xf numFmtId="0" fontId="64" fillId="0" borderId="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1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36" borderId="0" applyNumberFormat="0" applyBorder="0" applyAlignment="0" applyProtection="0"/>
    <xf numFmtId="0" fontId="75" fillId="17"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7" fillId="41"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8" fillId="43" borderId="0" applyNumberFormat="0" applyBorder="0" applyAlignment="0" applyProtection="0"/>
    <xf numFmtId="0" fontId="79" fillId="44" borderId="60" applyNumberFormat="0" applyAlignment="0" applyProtection="0"/>
    <xf numFmtId="0" fontId="74" fillId="45" borderId="63" applyNumberFormat="0" applyAlignment="0" applyProtection="0"/>
    <xf numFmtId="164" fontId="50"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80" fillId="0" borderId="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0" fontId="6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4" fontId="39" fillId="0" borderId="0" applyFont="0" applyFill="0" applyBorder="0" applyAlignment="0" applyProtection="0"/>
    <xf numFmtId="0" fontId="81" fillId="0" borderId="0" applyNumberFormat="0" applyFill="0" applyBorder="0" applyAlignment="0" applyProtection="0"/>
    <xf numFmtId="0" fontId="82" fillId="46" borderId="0" applyNumberFormat="0" applyBorder="0" applyAlignment="0" applyProtection="0"/>
    <xf numFmtId="0" fontId="18" fillId="0" borderId="0" applyAlignment="0">
      <alignment horizontal="centerContinuous" vertical="center"/>
    </xf>
    <xf numFmtId="0" fontId="18" fillId="0" borderId="0" applyAlignment="0">
      <alignment horizontal="centerContinuous" vertical="center"/>
    </xf>
    <xf numFmtId="0" fontId="19" fillId="0" borderId="0" applyAlignment="0">
      <alignment horizontal="centerContinuous" vertical="center"/>
    </xf>
    <xf numFmtId="0" fontId="19" fillId="0" borderId="0" applyAlignment="0">
      <alignment horizontal="centerContinuous" vertical="center"/>
    </xf>
    <xf numFmtId="0" fontId="5" fillId="2" borderId="1">
      <alignment horizontal="right" vertical="center" wrapText="1"/>
    </xf>
    <xf numFmtId="0" fontId="5" fillId="2" borderId="1">
      <alignment horizontal="right" vertical="center" wrapText="1"/>
    </xf>
    <xf numFmtId="0" fontId="17" fillId="2" borderId="3">
      <alignment horizontal="center" vertical="center" wrapText="1"/>
    </xf>
    <xf numFmtId="0" fontId="67" fillId="0" borderId="0" applyNumberFormat="0" applyFill="0" applyBorder="0" applyProtection="0"/>
    <xf numFmtId="0" fontId="83" fillId="0" borderId="58" applyNumberFormat="0" applyFill="0" applyAlignment="0" applyProtection="0"/>
    <xf numFmtId="0" fontId="84" fillId="0" borderId="66" applyNumberFormat="0" applyFill="0" applyAlignment="0" applyProtection="0"/>
    <xf numFmtId="0" fontId="84" fillId="0" borderId="67" applyNumberFormat="0" applyFill="0" applyAlignment="0" applyProtection="0"/>
    <xf numFmtId="0" fontId="85" fillId="0" borderId="59"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14" borderId="60" applyNumberFormat="0" applyAlignment="0" applyProtection="0"/>
    <xf numFmtId="0" fontId="88" fillId="0" borderId="62" applyNumberFormat="0" applyFill="0" applyAlignment="0" applyProtection="0"/>
    <xf numFmtId="0" fontId="68" fillId="0" borderId="64" applyNumberFormat="0" applyFill="0" applyProtection="0">
      <alignment horizontal="left" vertical="top" wrapText="1"/>
    </xf>
    <xf numFmtId="0" fontId="69" fillId="18" borderId="65" applyNumberFormat="0">
      <alignment horizontal="right"/>
      <protection locked="0"/>
    </xf>
    <xf numFmtId="0" fontId="89" fillId="47" borderId="0" applyNumberFormat="0" applyBorder="0" applyAlignment="0" applyProtection="0"/>
    <xf numFmtId="0" fontId="3"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39" fillId="0" borderId="0"/>
    <xf numFmtId="0" fontId="39" fillId="0" borderId="0"/>
    <xf numFmtId="0" fontId="50" fillId="0" borderId="0"/>
    <xf numFmtId="0" fontId="50" fillId="0" borderId="0"/>
    <xf numFmtId="0" fontId="80" fillId="0" borderId="0"/>
    <xf numFmtId="0" fontId="39" fillId="0" borderId="0"/>
    <xf numFmtId="0" fontId="50" fillId="0" borderId="0"/>
    <xf numFmtId="0" fontId="39" fillId="0" borderId="0"/>
    <xf numFmtId="0" fontId="50" fillId="0" borderId="0"/>
    <xf numFmtId="0" fontId="90" fillId="0" borderId="0"/>
    <xf numFmtId="0" fontId="90" fillId="0" borderId="0"/>
    <xf numFmtId="0" fontId="50" fillId="0" borderId="0"/>
    <xf numFmtId="0" fontId="50" fillId="0" borderId="0"/>
    <xf numFmtId="0" fontId="3" fillId="0" borderId="0"/>
    <xf numFmtId="0" fontId="91" fillId="0" borderId="0"/>
    <xf numFmtId="0" fontId="39" fillId="0" borderId="0"/>
    <xf numFmtId="0" fontId="39"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50" fillId="0" borderId="0"/>
    <xf numFmtId="0" fontId="50" fillId="0" borderId="0"/>
    <xf numFmtId="0" fontId="39" fillId="0" borderId="0"/>
    <xf numFmtId="0" fontId="3" fillId="0" borderId="0"/>
    <xf numFmtId="0" fontId="3" fillId="0" borderId="0"/>
    <xf numFmtId="0" fontId="1" fillId="0" borderId="0"/>
    <xf numFmtId="0" fontId="39" fillId="0" borderId="0"/>
    <xf numFmtId="0" fontId="39" fillId="0" borderId="0"/>
    <xf numFmtId="0" fontId="91" fillId="0" borderId="0"/>
    <xf numFmtId="0" fontId="50" fillId="0" borderId="0"/>
    <xf numFmtId="0" fontId="50" fillId="0" borderId="0"/>
    <xf numFmtId="0" fontId="3" fillId="0" borderId="0"/>
    <xf numFmtId="0" fontId="3" fillId="0" borderId="0"/>
    <xf numFmtId="0" fontId="91" fillId="0" borderId="0"/>
    <xf numFmtId="0" fontId="91" fillId="0" borderId="0"/>
    <xf numFmtId="0" fontId="50" fillId="0" borderId="0"/>
    <xf numFmtId="0" fontId="70" fillId="0" borderId="0"/>
    <xf numFmtId="0" fontId="50" fillId="0" borderId="0"/>
    <xf numFmtId="0" fontId="3" fillId="0" borderId="0"/>
    <xf numFmtId="0" fontId="91" fillId="0" borderId="0"/>
    <xf numFmtId="0" fontId="50" fillId="0" borderId="0"/>
    <xf numFmtId="0" fontId="50" fillId="0" borderId="0"/>
    <xf numFmtId="0" fontId="1" fillId="0" borderId="0"/>
    <xf numFmtId="0" fontId="39" fillId="0" borderId="0"/>
    <xf numFmtId="0" fontId="3" fillId="0" borderId="0"/>
    <xf numFmtId="0" fontId="80" fillId="0" borderId="0"/>
    <xf numFmtId="0" fontId="3" fillId="0" borderId="0"/>
    <xf numFmtId="0" fontId="50" fillId="0" borderId="0"/>
    <xf numFmtId="0" fontId="50" fillId="0" borderId="0"/>
    <xf numFmtId="0" fontId="39" fillId="0" borderId="0"/>
    <xf numFmtId="0" fontId="3" fillId="0" borderId="0"/>
    <xf numFmtId="0" fontId="39" fillId="0" borderId="0"/>
    <xf numFmtId="0" fontId="80" fillId="0" borderId="0"/>
    <xf numFmtId="0" fontId="4" fillId="0" borderId="0"/>
    <xf numFmtId="0" fontId="3" fillId="0" borderId="0"/>
    <xf numFmtId="0" fontId="50" fillId="0" borderId="0"/>
    <xf numFmtId="0" fontId="50" fillId="0" borderId="0"/>
    <xf numFmtId="0" fontId="4" fillId="0" borderId="0"/>
    <xf numFmtId="0" fontId="3" fillId="0" borderId="0"/>
    <xf numFmtId="0" fontId="3" fillId="0" borderId="0"/>
    <xf numFmtId="0" fontId="50" fillId="0" borderId="0"/>
    <xf numFmtId="0" fontId="50" fillId="0" borderId="0"/>
    <xf numFmtId="0" fontId="3" fillId="0" borderId="0"/>
    <xf numFmtId="0" fontId="39" fillId="0" borderId="0"/>
    <xf numFmtId="0" fontId="39" fillId="0" borderId="0"/>
    <xf numFmtId="0" fontId="3" fillId="0" borderId="0"/>
    <xf numFmtId="0" fontId="3" fillId="0" borderId="0"/>
    <xf numFmtId="0" fontId="39" fillId="0" borderId="0"/>
    <xf numFmtId="0" fontId="3" fillId="0" borderId="0"/>
    <xf numFmtId="0" fontId="50" fillId="0" borderId="0"/>
    <xf numFmtId="0" fontId="3" fillId="0" borderId="0"/>
    <xf numFmtId="0" fontId="3" fillId="0" borderId="0"/>
    <xf numFmtId="0" fontId="50" fillId="0" borderId="0"/>
    <xf numFmtId="0" fontId="39" fillId="0" borderId="0"/>
    <xf numFmtId="0" fontId="3" fillId="0" borderId="0"/>
    <xf numFmtId="0" fontId="3" fillId="0" borderId="0"/>
    <xf numFmtId="0" fontId="50" fillId="0" borderId="0"/>
    <xf numFmtId="0" fontId="3" fillId="0" borderId="0"/>
    <xf numFmtId="0" fontId="50" fillId="0" borderId="0"/>
    <xf numFmtId="0" fontId="3" fillId="0" borderId="0"/>
    <xf numFmtId="0" fontId="22" fillId="0" borderId="0">
      <alignment horizontal="left" vertical="center"/>
    </xf>
    <xf numFmtId="0" fontId="1" fillId="48" borderId="68" applyNumberFormat="0" applyFont="0" applyAlignment="0" applyProtection="0"/>
    <xf numFmtId="0" fontId="3" fillId="19" borderId="68" applyNumberFormat="0" applyFont="0" applyAlignment="0" applyProtection="0"/>
    <xf numFmtId="0" fontId="92" fillId="44" borderId="6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49" fontId="68" fillId="0" borderId="0" applyFill="0" applyBorder="0" applyProtection="0">
      <alignment horizontal="left" vertical="top"/>
    </xf>
    <xf numFmtId="49" fontId="2" fillId="0" borderId="0" applyFill="0" applyBorder="0" applyProtection="0">
      <alignment horizontal="left"/>
    </xf>
    <xf numFmtId="0" fontId="71" fillId="0" borderId="0" applyNumberFormat="0" applyFill="0" applyBorder="0" applyProtection="0"/>
    <xf numFmtId="49" fontId="71" fillId="0" borderId="64" applyFill="0" applyProtection="0">
      <alignment horizontal="center"/>
    </xf>
    <xf numFmtId="0" fontId="71" fillId="0" borderId="0" applyNumberFormat="0" applyFill="0" applyBorder="0" applyProtection="0">
      <alignment horizontal="left"/>
    </xf>
    <xf numFmtId="0" fontId="68" fillId="49" borderId="64" applyNumberFormat="0" applyAlignment="0" applyProtection="0"/>
    <xf numFmtId="3" fontId="68" fillId="49" borderId="64">
      <alignment horizontal="right"/>
      <protection locked="0"/>
    </xf>
    <xf numFmtId="0" fontId="68" fillId="0" borderId="64" applyNumberFormat="0" applyFill="0" applyAlignment="0" applyProtection="0"/>
    <xf numFmtId="3" fontId="68" fillId="0" borderId="64" applyFill="0" applyProtection="0">
      <alignment horizontal="right"/>
    </xf>
    <xf numFmtId="0" fontId="3" fillId="0" borderId="0"/>
    <xf numFmtId="0" fontId="5" fillId="0" borderId="0">
      <alignment horizontal="right" vertical="center"/>
    </xf>
    <xf numFmtId="0" fontId="5" fillId="0" borderId="0">
      <alignment horizontal="right" vertical="center"/>
    </xf>
    <xf numFmtId="0" fontId="3" fillId="0" borderId="0">
      <alignment horizontal="left" vertical="center"/>
    </xf>
    <xf numFmtId="0" fontId="3" fillId="0" borderId="0">
      <alignment horizontal="left" vertical="center"/>
    </xf>
    <xf numFmtId="0" fontId="93" fillId="0" borderId="0" applyNumberFormat="0" applyFill="0" applyBorder="0" applyAlignment="0" applyProtection="0"/>
    <xf numFmtId="0" fontId="94" fillId="0" borderId="69" applyNumberFormat="0" applyFill="0" applyAlignment="0" applyProtection="0"/>
    <xf numFmtId="0" fontId="14" fillId="2" borderId="3" applyAlignment="0">
      <alignment horizontal="center" vertical="center"/>
    </xf>
    <xf numFmtId="0" fontId="95" fillId="0" borderId="69" applyNumberFormat="0" applyFill="0" applyAlignment="0" applyProtection="0"/>
    <xf numFmtId="0" fontId="73" fillId="0" borderId="69" applyNumberFormat="0" applyFill="0" applyAlignment="0" applyProtection="0"/>
    <xf numFmtId="0" fontId="5" fillId="2" borderId="4">
      <alignment horizontal="right" vertical="center" wrapText="1" indent="1" readingOrder="2"/>
    </xf>
    <xf numFmtId="0" fontId="5" fillId="2" borderId="4">
      <alignment horizontal="right" vertical="center" wrapText="1" indent="1" readingOrder="2"/>
    </xf>
    <xf numFmtId="0" fontId="72" fillId="0" borderId="0" applyNumberFormat="0" applyFill="0" applyBorder="0" applyAlignment="0" applyProtection="0"/>
    <xf numFmtId="0" fontId="76" fillId="0" borderId="65">
      <alignment horizontal="right" vertical="center" wrapText="1" readingOrder="2"/>
    </xf>
    <xf numFmtId="0" fontId="76" fillId="0" borderId="65">
      <alignment horizontal="right" vertical="center" wrapText="1" readingOrder="2"/>
    </xf>
    <xf numFmtId="0" fontId="76" fillId="0" borderId="65">
      <alignment horizontal="right" vertical="center" wrapText="1" readingOrder="2"/>
    </xf>
    <xf numFmtId="0" fontId="76" fillId="0" borderId="65">
      <alignment horizontal="right" vertical="center" wrapText="1" readingOrder="2"/>
    </xf>
    <xf numFmtId="0" fontId="65" fillId="0" borderId="0"/>
    <xf numFmtId="0" fontId="98" fillId="0" borderId="0"/>
  </cellStyleXfs>
  <cellXfs count="456">
    <xf numFmtId="0" fontId="0" fillId="0" borderId="0" xfId="0"/>
    <xf numFmtId="0" fontId="3" fillId="0" borderId="0" xfId="0" applyFont="1" applyAlignment="1">
      <alignment horizontal="justify"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centerContinuous"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vertical="center"/>
    </xf>
    <xf numFmtId="0" fontId="9" fillId="0" borderId="0" xfId="0" applyFont="1" applyAlignment="1">
      <alignment horizontal="left" vertical="center" readingOrder="2"/>
    </xf>
    <xf numFmtId="0" fontId="3" fillId="0" borderId="0" xfId="0" applyFont="1" applyAlignment="1">
      <alignment horizontal="centerContinuous" vertical="center"/>
    </xf>
    <xf numFmtId="49" fontId="9" fillId="0" borderId="0" xfId="0" applyNumberFormat="1" applyFont="1" applyAlignment="1">
      <alignment horizontal="center" vertical="center" wrapText="1" readingOrder="2"/>
    </xf>
    <xf numFmtId="0" fontId="7" fillId="0" borderId="0" xfId="0" applyFont="1" applyAlignment="1">
      <alignment horizontal="center" vertical="center"/>
    </xf>
    <xf numFmtId="1" fontId="13" fillId="0" borderId="0" xfId="0" applyNumberFormat="1" applyFont="1" applyAlignment="1">
      <alignment horizontal="center" vertical="center"/>
    </xf>
    <xf numFmtId="49" fontId="12" fillId="0" borderId="0" xfId="0" applyNumberFormat="1" applyFont="1" applyAlignment="1">
      <alignment horizontal="centerContinuous" vertical="center" wrapText="1"/>
    </xf>
    <xf numFmtId="0" fontId="8" fillId="0" borderId="0" xfId="0" applyFont="1" applyAlignment="1">
      <alignment horizontal="centerContinuous" vertical="center"/>
    </xf>
    <xf numFmtId="0" fontId="2" fillId="0" borderId="0" xfId="0" applyFont="1" applyAlignment="1">
      <alignment vertical="center" readingOrder="2"/>
    </xf>
    <xf numFmtId="0" fontId="5" fillId="0" borderId="0" xfId="25">
      <alignment horizontal="right" vertical="center"/>
    </xf>
    <xf numFmtId="0" fontId="4" fillId="0" borderId="0" xfId="33" applyBorder="1">
      <alignment horizontal="left" vertical="center"/>
    </xf>
    <xf numFmtId="0" fontId="4" fillId="0" borderId="0" xfId="30" applyBorder="1">
      <alignment horizontal="right" vertical="center" indent="1"/>
    </xf>
    <xf numFmtId="0" fontId="21" fillId="0" borderId="0" xfId="28" applyBorder="1">
      <alignment horizontal="right" vertical="center" indent="1"/>
    </xf>
    <xf numFmtId="0" fontId="3" fillId="0" borderId="0" xfId="13"/>
    <xf numFmtId="0" fontId="3" fillId="0" borderId="0" xfId="13" applyAlignment="1">
      <alignment vertical="center"/>
    </xf>
    <xf numFmtId="0" fontId="3" fillId="0" borderId="0" xfId="13" applyAlignment="1">
      <alignment horizontal="center" vertical="center"/>
    </xf>
    <xf numFmtId="0" fontId="24" fillId="0" borderId="0" xfId="0" applyFont="1"/>
    <xf numFmtId="0" fontId="25" fillId="0" borderId="0" xfId="13" applyFont="1" applyAlignment="1">
      <alignment vertical="center" wrapText="1" readingOrder="1"/>
    </xf>
    <xf numFmtId="0" fontId="27" fillId="0" borderId="0" xfId="13" applyFont="1" applyAlignment="1">
      <alignment vertical="center"/>
    </xf>
    <xf numFmtId="0" fontId="12" fillId="0" borderId="0" xfId="0" applyFont="1" applyAlignment="1">
      <alignment horizontal="centerContinuous"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2" applyFont="1" applyAlignment="1">
      <alignment horizontal="centerContinuous" vertical="center"/>
    </xf>
    <xf numFmtId="0" fontId="5" fillId="0" borderId="0" xfId="2" applyFont="1" applyAlignment="1">
      <alignment vertical="center"/>
    </xf>
    <xf numFmtId="0" fontId="3" fillId="0" borderId="0" xfId="0" applyFont="1" applyAlignment="1">
      <alignment vertical="center"/>
    </xf>
    <xf numFmtId="0" fontId="40" fillId="0" borderId="0" xfId="0" applyFont="1" applyAlignment="1">
      <alignment horizontal="justify" vertical="center"/>
    </xf>
    <xf numFmtId="0" fontId="41" fillId="0" borderId="0" xfId="13" applyFont="1" applyAlignment="1">
      <alignment horizontal="center" vertical="top" wrapText="1"/>
    </xf>
    <xf numFmtId="0" fontId="42" fillId="0" borderId="0" xfId="13" applyFont="1" applyAlignment="1">
      <alignment vertical="center"/>
    </xf>
    <xf numFmtId="0" fontId="43" fillId="0" borderId="0" xfId="13" applyFont="1" applyAlignment="1">
      <alignment horizontal="center" vertical="center" wrapText="1"/>
    </xf>
    <xf numFmtId="0" fontId="44" fillId="0" borderId="0" xfId="13" applyFont="1" applyAlignment="1">
      <alignment horizontal="center" vertical="center" wrapText="1"/>
    </xf>
    <xf numFmtId="0" fontId="2" fillId="0" borderId="0" xfId="26" applyFont="1">
      <alignment horizontal="left" vertical="center"/>
    </xf>
    <xf numFmtId="166" fontId="3" fillId="5" borderId="9" xfId="0" applyNumberFormat="1" applyFont="1" applyFill="1" applyBorder="1" applyAlignment="1">
      <alignment horizontal="right" vertical="center" indent="1"/>
    </xf>
    <xf numFmtId="166" fontId="3" fillId="6" borderId="9" xfId="0" applyNumberFormat="1" applyFont="1" applyFill="1" applyBorder="1" applyAlignment="1">
      <alignment horizontal="right" vertical="center" indent="1"/>
    </xf>
    <xf numFmtId="0" fontId="3" fillId="5" borderId="10" xfId="30" applyFont="1" applyFill="1" applyBorder="1">
      <alignment horizontal="right" vertical="center" indent="1"/>
    </xf>
    <xf numFmtId="166" fontId="3" fillId="5" borderId="11" xfId="0" applyNumberFormat="1" applyFont="1" applyFill="1" applyBorder="1" applyAlignment="1">
      <alignment horizontal="right" vertical="center" indent="1"/>
    </xf>
    <xf numFmtId="0" fontId="32"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1" applyFont="1" applyAlignment="1">
      <alignment horizontal="centerContinuous" vertical="center" readingOrder="2"/>
    </xf>
    <xf numFmtId="0" fontId="31" fillId="0" borderId="0" xfId="1" applyFont="1" applyAlignment="1">
      <alignment horizontal="centerContinuous" vertical="center"/>
    </xf>
    <xf numFmtId="0" fontId="28" fillId="0" borderId="0" xfId="0" applyFont="1" applyAlignment="1">
      <alignment horizontal="justify" vertical="top"/>
    </xf>
    <xf numFmtId="0" fontId="28" fillId="0" borderId="0" xfId="0" applyFont="1" applyAlignment="1">
      <alignment horizontal="justify" vertical="center"/>
    </xf>
    <xf numFmtId="0" fontId="3" fillId="0" borderId="0" xfId="0" applyFont="1" applyAlignment="1">
      <alignment horizontal="right" vertical="center"/>
    </xf>
    <xf numFmtId="1" fontId="3" fillId="0" borderId="0" xfId="0" applyNumberFormat="1" applyFont="1" applyAlignment="1">
      <alignment horizontal="justify" vertical="center"/>
    </xf>
    <xf numFmtId="167" fontId="3" fillId="0" borderId="0" xfId="23" applyNumberFormat="1" applyFont="1" applyAlignment="1">
      <alignment horizontal="justify" vertical="center"/>
    </xf>
    <xf numFmtId="0" fontId="31" fillId="0" borderId="0" xfId="0" applyFont="1" applyAlignment="1">
      <alignment vertical="center" readingOrder="1"/>
    </xf>
    <xf numFmtId="0" fontId="8" fillId="0" borderId="0" xfId="13" applyFont="1" applyAlignment="1">
      <alignment vertical="center"/>
    </xf>
    <xf numFmtId="0" fontId="35" fillId="0" borderId="0" xfId="8" applyFont="1" applyBorder="1" applyAlignment="1" applyProtection="1">
      <alignment vertical="center"/>
    </xf>
    <xf numFmtId="0" fontId="36" fillId="0" borderId="0" xfId="8" applyFont="1" applyBorder="1" applyAlignment="1" applyProtection="1">
      <alignment vertical="center"/>
    </xf>
    <xf numFmtId="0" fontId="5" fillId="0" borderId="0" xfId="0" applyFont="1" applyAlignment="1">
      <alignment vertical="center" readingOrder="2"/>
    </xf>
    <xf numFmtId="0" fontId="36" fillId="0" borderId="0" xfId="8" applyFont="1" applyAlignment="1" applyProtection="1">
      <alignment vertical="center"/>
    </xf>
    <xf numFmtId="166" fontId="2" fillId="6" borderId="14" xfId="27" applyNumberFormat="1" applyFont="1" applyFill="1" applyBorder="1" applyAlignment="1">
      <alignment horizontal="right" vertical="center" indent="1"/>
    </xf>
    <xf numFmtId="0" fontId="5" fillId="0" borderId="0" xfId="0" applyFont="1" applyAlignment="1">
      <alignment horizontal="left" vertical="center" readingOrder="2"/>
    </xf>
    <xf numFmtId="0" fontId="1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readingOrder="2"/>
    </xf>
    <xf numFmtId="0" fontId="3" fillId="5" borderId="0" xfId="0" applyFont="1" applyFill="1" applyAlignment="1">
      <alignment vertical="center"/>
    </xf>
    <xf numFmtId="0" fontId="3" fillId="0" borderId="0" xfId="0" applyFont="1" applyAlignment="1">
      <alignment horizontal="center" vertical="center" readingOrder="2"/>
    </xf>
    <xf numFmtId="0" fontId="34" fillId="0" borderId="0" xfId="13" applyFont="1" applyAlignment="1">
      <alignment vertical="center" wrapText="1" readingOrder="1"/>
    </xf>
    <xf numFmtId="0" fontId="2" fillId="6" borderId="13" xfId="27" applyFont="1" applyFill="1" applyBorder="1" applyAlignment="1">
      <alignment horizontal="center" vertical="center" wrapText="1" readingOrder="1"/>
    </xf>
    <xf numFmtId="0" fontId="2" fillId="0" borderId="0" xfId="21" applyFont="1" applyAlignment="1">
      <alignment horizontal="right" vertical="center" readingOrder="2"/>
    </xf>
    <xf numFmtId="0" fontId="17" fillId="0" borderId="0" xfId="22" applyFont="1">
      <alignment horizontal="left" vertical="center"/>
    </xf>
    <xf numFmtId="0" fontId="12" fillId="0" borderId="0" xfId="0" applyFont="1" applyAlignment="1">
      <alignment horizontal="center" vertical="center"/>
    </xf>
    <xf numFmtId="166" fontId="3" fillId="6" borderId="9" xfId="30" applyNumberFormat="1" applyFont="1" applyFill="1" applyBorder="1">
      <alignment horizontal="right" vertical="center" indent="1"/>
    </xf>
    <xf numFmtId="166" fontId="3" fillId="5" borderId="9" xfId="30" applyNumberFormat="1" applyFont="1" applyFill="1" applyBorder="1">
      <alignment horizontal="right" vertical="center" indent="1"/>
    </xf>
    <xf numFmtId="166" fontId="3" fillId="6" borderId="11" xfId="30" applyNumberFormat="1" applyFont="1" applyFill="1" applyBorder="1">
      <alignment horizontal="right" vertical="center" indent="1"/>
    </xf>
    <xf numFmtId="166" fontId="2" fillId="5" borderId="14" xfId="27" applyNumberFormat="1" applyFont="1" applyFill="1" applyBorder="1" applyAlignment="1">
      <alignment horizontal="center" vertical="center"/>
    </xf>
    <xf numFmtId="166" fontId="3" fillId="0" borderId="0" xfId="0" applyNumberFormat="1" applyFont="1" applyAlignment="1">
      <alignment horizontal="center" vertical="center"/>
    </xf>
    <xf numFmtId="0" fontId="28" fillId="0" borderId="0" xfId="1" applyFont="1" applyAlignment="1">
      <alignment vertical="center"/>
    </xf>
    <xf numFmtId="166" fontId="3" fillId="5" borderId="12" xfId="30" applyNumberFormat="1" applyFont="1" applyFill="1" applyBorder="1">
      <alignment horizontal="right" vertical="center" indent="1"/>
    </xf>
    <xf numFmtId="0" fontId="3" fillId="0" borderId="0" xfId="33" applyFont="1" applyBorder="1">
      <alignment horizontal="left" vertical="center"/>
    </xf>
    <xf numFmtId="0" fontId="30" fillId="0" borderId="0" xfId="0" applyFont="1" applyAlignment="1">
      <alignment vertical="center"/>
    </xf>
    <xf numFmtId="0" fontId="2" fillId="6" borderId="17" xfId="6" applyFont="1" applyFill="1" applyBorder="1" applyAlignment="1">
      <alignment horizontal="center" wrapText="1"/>
    </xf>
    <xf numFmtId="168" fontId="2" fillId="5" borderId="10" xfId="15" applyNumberFormat="1" applyFont="1" applyFill="1" applyBorder="1" applyAlignment="1">
      <alignment vertical="center"/>
    </xf>
    <xf numFmtId="168" fontId="2" fillId="6" borderId="14" xfId="15" applyNumberFormat="1" applyFont="1" applyFill="1" applyBorder="1" applyAlignment="1">
      <alignment vertical="center"/>
    </xf>
    <xf numFmtId="168" fontId="2" fillId="5" borderId="14" xfId="15" applyNumberFormat="1" applyFont="1" applyFill="1" applyBorder="1" applyAlignment="1">
      <alignment horizontal="right" vertical="center"/>
    </xf>
    <xf numFmtId="0" fontId="45" fillId="0" borderId="0" xfId="0" applyFont="1" applyAlignment="1">
      <alignment horizontal="centerContinuous" vertical="center"/>
    </xf>
    <xf numFmtId="166" fontId="3" fillId="6" borderId="10" xfId="0" applyNumberFormat="1" applyFont="1" applyFill="1" applyBorder="1" applyAlignment="1">
      <alignment horizontal="center" vertical="center"/>
    </xf>
    <xf numFmtId="166" fontId="3" fillId="5" borderId="10" xfId="30" applyNumberFormat="1" applyFont="1" applyFill="1" applyBorder="1">
      <alignment horizontal="right" vertical="center" indent="1"/>
    </xf>
    <xf numFmtId="0" fontId="12" fillId="7" borderId="0" xfId="0" applyFont="1" applyFill="1" applyAlignment="1">
      <alignment vertical="center"/>
    </xf>
    <xf numFmtId="0" fontId="3" fillId="6" borderId="0" xfId="0" applyFont="1" applyFill="1" applyAlignment="1">
      <alignment vertical="center"/>
    </xf>
    <xf numFmtId="0" fontId="0" fillId="0" borderId="0" xfId="0" applyAlignment="1">
      <alignment wrapText="1"/>
    </xf>
    <xf numFmtId="0" fontId="0" fillId="0" borderId="0" xfId="0" applyAlignment="1">
      <alignment horizontal="right" vertical="center" indent="1"/>
    </xf>
    <xf numFmtId="0" fontId="3" fillId="0" borderId="0" xfId="15"/>
    <xf numFmtId="49" fontId="5" fillId="6" borderId="11" xfId="15" applyNumberFormat="1" applyFont="1" applyFill="1" applyBorder="1" applyAlignment="1">
      <alignment horizontal="right" vertical="center" indent="1"/>
    </xf>
    <xf numFmtId="168" fontId="23" fillId="6" borderId="11" xfId="15" applyNumberFormat="1" applyFont="1" applyFill="1" applyBorder="1" applyAlignment="1">
      <alignment horizontal="left" vertical="center" indent="1"/>
    </xf>
    <xf numFmtId="49" fontId="5" fillId="5" borderId="9" xfId="15" applyNumberFormat="1" applyFont="1" applyFill="1" applyBorder="1" applyAlignment="1">
      <alignment horizontal="right" vertical="center" indent="1"/>
    </xf>
    <xf numFmtId="168" fontId="23" fillId="5" borderId="9" xfId="15" applyNumberFormat="1" applyFont="1" applyFill="1" applyBorder="1" applyAlignment="1">
      <alignment horizontal="left" vertical="center" indent="1"/>
    </xf>
    <xf numFmtId="49" fontId="5" fillId="6" borderId="9" xfId="15" applyNumberFormat="1" applyFont="1" applyFill="1" applyBorder="1" applyAlignment="1">
      <alignment horizontal="right" vertical="center" indent="1"/>
    </xf>
    <xf numFmtId="168" fontId="23" fillId="6" borderId="9" xfId="15" applyNumberFormat="1" applyFont="1" applyFill="1" applyBorder="1" applyAlignment="1">
      <alignment horizontal="left" vertical="center" indent="1"/>
    </xf>
    <xf numFmtId="49" fontId="5" fillId="5" borderId="10" xfId="15" applyNumberFormat="1" applyFont="1" applyFill="1" applyBorder="1" applyAlignment="1">
      <alignment horizontal="right" vertical="center" indent="1"/>
    </xf>
    <xf numFmtId="168" fontId="23" fillId="5" borderId="10" xfId="15" applyNumberFormat="1" applyFont="1" applyFill="1" applyBorder="1" applyAlignment="1">
      <alignment horizontal="left" vertical="center" indent="1"/>
    </xf>
    <xf numFmtId="49" fontId="23" fillId="6" borderId="13" xfId="15" applyNumberFormat="1" applyFont="1" applyFill="1" applyBorder="1" applyAlignment="1">
      <alignment horizontal="center" vertical="top" wrapText="1"/>
    </xf>
    <xf numFmtId="49" fontId="2" fillId="6" borderId="17" xfId="15" applyNumberFormat="1" applyFont="1" applyFill="1" applyBorder="1" applyAlignment="1">
      <alignment horizontal="center" wrapText="1"/>
    </xf>
    <xf numFmtId="0" fontId="12" fillId="0" borderId="0" xfId="15" applyFont="1" applyAlignment="1">
      <alignment vertical="center"/>
    </xf>
    <xf numFmtId="0" fontId="27" fillId="0" borderId="0" xfId="0" applyFont="1" applyAlignment="1">
      <alignment vertical="center"/>
    </xf>
    <xf numFmtId="49" fontId="2" fillId="5" borderId="10" xfId="15" applyNumberFormat="1" applyFont="1" applyFill="1" applyBorder="1" applyAlignment="1">
      <alignment horizontal="right" vertical="center" indent="1"/>
    </xf>
    <xf numFmtId="49" fontId="2" fillId="6" borderId="9" xfId="15" applyNumberFormat="1" applyFont="1" applyFill="1" applyBorder="1" applyAlignment="1">
      <alignment horizontal="right" vertical="center" indent="1"/>
    </xf>
    <xf numFmtId="168" fontId="23" fillId="5" borderId="11" xfId="15" applyNumberFormat="1" applyFont="1" applyFill="1" applyBorder="1" applyAlignment="1">
      <alignment horizontal="left" vertical="center" indent="1"/>
    </xf>
    <xf numFmtId="49" fontId="2" fillId="5" borderId="11" xfId="15" applyNumberFormat="1" applyFont="1" applyFill="1" applyBorder="1" applyAlignment="1">
      <alignment horizontal="right" vertical="center" indent="1"/>
    </xf>
    <xf numFmtId="49" fontId="17" fillId="6" borderId="14" xfId="15" applyNumberFormat="1" applyFont="1" applyFill="1" applyBorder="1" applyAlignment="1">
      <alignment horizontal="center" vertical="center"/>
    </xf>
    <xf numFmtId="49" fontId="2" fillId="6" borderId="14" xfId="15" applyNumberFormat="1" applyFont="1" applyFill="1" applyBorder="1" applyAlignment="1">
      <alignment horizontal="center" vertical="center"/>
    </xf>
    <xf numFmtId="166" fontId="2" fillId="5" borderId="19" xfId="27" applyNumberFormat="1" applyFont="1" applyFill="1" applyBorder="1" applyAlignment="1">
      <alignment horizontal="center" vertical="center"/>
    </xf>
    <xf numFmtId="49" fontId="51" fillId="0" borderId="0" xfId="15" applyNumberFormat="1" applyFont="1" applyAlignment="1">
      <alignment vertical="center"/>
    </xf>
    <xf numFmtId="49" fontId="51" fillId="0" borderId="0" xfId="15" applyNumberFormat="1" applyFont="1" applyAlignment="1">
      <alignment horizontal="center" vertical="center"/>
    </xf>
    <xf numFmtId="49" fontId="19" fillId="0" borderId="0" xfId="15" applyNumberFormat="1" applyFont="1" applyAlignment="1">
      <alignment vertical="center" wrapText="1"/>
    </xf>
    <xf numFmtId="49" fontId="19" fillId="0" borderId="0" xfId="15" applyNumberFormat="1" applyFont="1" applyAlignment="1">
      <alignment horizontal="center" vertical="center" wrapText="1"/>
    </xf>
    <xf numFmtId="49" fontId="34" fillId="6" borderId="18" xfId="15" applyNumberFormat="1" applyFont="1" applyFill="1" applyBorder="1" applyAlignment="1">
      <alignment horizontal="center" vertical="center"/>
    </xf>
    <xf numFmtId="49" fontId="34" fillId="6" borderId="13" xfId="15" applyNumberFormat="1" applyFont="1" applyFill="1" applyBorder="1" applyAlignment="1">
      <alignment horizontal="center" vertical="center"/>
    </xf>
    <xf numFmtId="0" fontId="34" fillId="8" borderId="53" xfId="0" applyFont="1" applyFill="1" applyBorder="1" applyAlignment="1">
      <alignment horizontal="left" vertical="center" wrapText="1" indent="1" readingOrder="1"/>
    </xf>
    <xf numFmtId="49" fontId="28" fillId="5" borderId="10" xfId="15" applyNumberFormat="1" applyFont="1" applyFill="1" applyBorder="1" applyAlignment="1">
      <alignment horizontal="right" vertical="center" indent="1"/>
    </xf>
    <xf numFmtId="0" fontId="3" fillId="5" borderId="0" xfId="15" applyFill="1"/>
    <xf numFmtId="0" fontId="23" fillId="9" borderId="53" xfId="0" applyFont="1" applyFill="1" applyBorder="1" applyAlignment="1">
      <alignment horizontal="left" vertical="center" wrapText="1" indent="2" readingOrder="1"/>
    </xf>
    <xf numFmtId="168" fontId="2" fillId="6" borderId="9" xfId="15" applyNumberFormat="1" applyFont="1" applyFill="1" applyBorder="1" applyAlignment="1">
      <alignment vertical="center"/>
    </xf>
    <xf numFmtId="49" fontId="2" fillId="6" borderId="9" xfId="15" applyNumberFormat="1" applyFont="1" applyFill="1" applyBorder="1" applyAlignment="1">
      <alignment horizontal="right" vertical="center" indent="2" readingOrder="2"/>
    </xf>
    <xf numFmtId="0" fontId="23" fillId="8" borderId="53" xfId="0" applyFont="1" applyFill="1" applyBorder="1" applyAlignment="1">
      <alignment horizontal="left" vertical="center" wrapText="1" indent="2" readingOrder="1"/>
    </xf>
    <xf numFmtId="49" fontId="2" fillId="5" borderId="10" xfId="15" applyNumberFormat="1" applyFont="1" applyFill="1" applyBorder="1" applyAlignment="1">
      <alignment horizontal="right" vertical="center" indent="2" readingOrder="2"/>
    </xf>
    <xf numFmtId="0" fontId="23" fillId="8" borderId="54" xfId="0" applyFont="1" applyFill="1" applyBorder="1" applyAlignment="1">
      <alignment horizontal="left" vertical="center" wrapText="1" indent="2" readingOrder="1"/>
    </xf>
    <xf numFmtId="49" fontId="2" fillId="5" borderId="18" xfId="15" applyNumberFormat="1" applyFont="1" applyFill="1" applyBorder="1" applyAlignment="1">
      <alignment horizontal="right" vertical="center" indent="2" readingOrder="2"/>
    </xf>
    <xf numFmtId="49" fontId="2" fillId="6" borderId="14" xfId="15" applyNumberFormat="1" applyFont="1" applyFill="1" applyBorder="1" applyAlignment="1">
      <alignment horizontal="right" vertical="center" indent="1"/>
    </xf>
    <xf numFmtId="168" fontId="34" fillId="6" borderId="14" xfId="15" applyNumberFormat="1" applyFont="1" applyFill="1" applyBorder="1" applyAlignment="1">
      <alignment horizontal="left" vertical="center" indent="1"/>
    </xf>
    <xf numFmtId="168" fontId="2" fillId="5" borderId="10" xfId="15" applyNumberFormat="1" applyFont="1" applyFill="1" applyBorder="1" applyAlignment="1">
      <alignment horizontal="right" vertical="center"/>
    </xf>
    <xf numFmtId="0" fontId="23" fillId="6" borderId="53" xfId="0" applyFont="1" applyFill="1" applyBorder="1" applyAlignment="1">
      <alignment horizontal="left" vertical="center" wrapText="1" indent="2" readingOrder="1"/>
    </xf>
    <xf numFmtId="168" fontId="2" fillId="6" borderId="9" xfId="15" applyNumberFormat="1" applyFont="1" applyFill="1" applyBorder="1" applyAlignment="1">
      <alignment horizontal="right" vertical="center"/>
    </xf>
    <xf numFmtId="0" fontId="23" fillId="6" borderId="54" xfId="0" applyFont="1" applyFill="1" applyBorder="1" applyAlignment="1">
      <alignment horizontal="left" vertical="center" wrapText="1" indent="2" readingOrder="1"/>
    </xf>
    <xf numFmtId="168" fontId="2" fillId="6" borderId="11" xfId="15" applyNumberFormat="1" applyFont="1" applyFill="1" applyBorder="1" applyAlignment="1">
      <alignment horizontal="right" vertical="center"/>
    </xf>
    <xf numFmtId="49" fontId="2" fillId="6" borderId="11" xfId="15" applyNumberFormat="1" applyFont="1" applyFill="1" applyBorder="1" applyAlignment="1">
      <alignment horizontal="right" vertical="center" indent="2" readingOrder="2"/>
    </xf>
    <xf numFmtId="49" fontId="2" fillId="5" borderId="14" xfId="15" applyNumberFormat="1" applyFont="1" applyFill="1" applyBorder="1" applyAlignment="1">
      <alignment horizontal="right" vertical="center" indent="1"/>
    </xf>
    <xf numFmtId="168" fontId="34" fillId="5" borderId="14" xfId="15" applyNumberFormat="1" applyFont="1" applyFill="1" applyBorder="1" applyAlignment="1">
      <alignment horizontal="left" vertical="center" indent="1"/>
    </xf>
    <xf numFmtId="0" fontId="34" fillId="6" borderId="53" xfId="0" applyFont="1" applyFill="1" applyBorder="1" applyAlignment="1">
      <alignment horizontal="left" vertical="center" wrapText="1" indent="2" readingOrder="1"/>
    </xf>
    <xf numFmtId="168" fontId="2" fillId="6" borderId="10" xfId="15" applyNumberFormat="1" applyFont="1" applyFill="1" applyBorder="1" applyAlignment="1">
      <alignment horizontal="right" vertical="center"/>
    </xf>
    <xf numFmtId="49" fontId="5" fillId="6" borderId="10" xfId="15" applyNumberFormat="1" applyFont="1" applyFill="1" applyBorder="1" applyAlignment="1">
      <alignment horizontal="right" vertical="center" wrapText="1" indent="1"/>
    </xf>
    <xf numFmtId="0" fontId="34" fillId="8" borderId="53" xfId="0" applyFont="1" applyFill="1" applyBorder="1" applyAlignment="1">
      <alignment horizontal="left" vertical="center" wrapText="1" indent="2" readingOrder="1"/>
    </xf>
    <xf numFmtId="49" fontId="5" fillId="5" borderId="9" xfId="15" applyNumberFormat="1" applyFont="1" applyFill="1" applyBorder="1" applyAlignment="1">
      <alignment horizontal="right" vertical="center" wrapText="1" indent="1"/>
    </xf>
    <xf numFmtId="49" fontId="5" fillId="6" borderId="9" xfId="15" applyNumberFormat="1" applyFont="1" applyFill="1" applyBorder="1" applyAlignment="1">
      <alignment horizontal="right" vertical="center" wrapText="1" indent="1"/>
    </xf>
    <xf numFmtId="0" fontId="34" fillId="6" borderId="55" xfId="0" applyFont="1" applyFill="1" applyBorder="1" applyAlignment="1">
      <alignment horizontal="left" vertical="center" wrapText="1" indent="2" readingOrder="1"/>
    </xf>
    <xf numFmtId="168" fontId="2" fillId="6" borderId="12" xfId="15" applyNumberFormat="1" applyFont="1" applyFill="1" applyBorder="1" applyAlignment="1">
      <alignment horizontal="right" vertical="center"/>
    </xf>
    <xf numFmtId="49" fontId="5" fillId="6" borderId="12" xfId="15" applyNumberFormat="1" applyFont="1" applyFill="1" applyBorder="1" applyAlignment="1">
      <alignment horizontal="right" vertical="center" wrapText="1" indent="1"/>
    </xf>
    <xf numFmtId="49" fontId="51" fillId="0" borderId="0" xfId="0" applyNumberFormat="1" applyFont="1" applyAlignment="1">
      <alignment vertical="center"/>
    </xf>
    <xf numFmtId="49" fontId="51" fillId="0" borderId="0" xfId="0" applyNumberFormat="1" applyFont="1" applyAlignment="1">
      <alignment horizontal="center" vertical="center"/>
    </xf>
    <xf numFmtId="49" fontId="19" fillId="0" borderId="0" xfId="0" applyNumberFormat="1" applyFont="1" applyAlignment="1">
      <alignment vertical="center" wrapText="1"/>
    </xf>
    <xf numFmtId="49" fontId="19" fillId="0" borderId="0" xfId="0" applyNumberFormat="1" applyFont="1" applyAlignment="1">
      <alignment horizontal="center" vertical="center" wrapText="1"/>
    </xf>
    <xf numFmtId="49" fontId="2" fillId="6" borderId="18" xfId="15" applyNumberFormat="1" applyFont="1" applyFill="1" applyBorder="1" applyAlignment="1">
      <alignment horizontal="center"/>
    </xf>
    <xf numFmtId="49" fontId="37" fillId="6" borderId="13" xfId="15" applyNumberFormat="1" applyFont="1" applyFill="1" applyBorder="1" applyAlignment="1">
      <alignment horizontal="center" vertical="top"/>
    </xf>
    <xf numFmtId="0" fontId="34" fillId="8" borderId="53" xfId="0" applyFont="1" applyFill="1" applyBorder="1" applyAlignment="1">
      <alignment horizontal="left" vertical="center" wrapText="1" indent="1"/>
    </xf>
    <xf numFmtId="0" fontId="23" fillId="9" borderId="53" xfId="0" applyFont="1" applyFill="1" applyBorder="1" applyAlignment="1">
      <alignment horizontal="left" vertical="center" wrapText="1" indent="2"/>
    </xf>
    <xf numFmtId="0" fontId="23" fillId="8" borderId="53" xfId="0" applyFont="1" applyFill="1" applyBorder="1" applyAlignment="1">
      <alignment horizontal="left" vertical="center" wrapText="1" indent="2"/>
    </xf>
    <xf numFmtId="0" fontId="23" fillId="8" borderId="54" xfId="0" applyFont="1" applyFill="1" applyBorder="1" applyAlignment="1">
      <alignment horizontal="left" vertical="center" wrapText="1" indent="2"/>
    </xf>
    <xf numFmtId="0" fontId="23" fillId="9" borderId="54" xfId="0" applyFont="1" applyFill="1" applyBorder="1" applyAlignment="1">
      <alignment horizontal="left" vertical="center" wrapText="1" indent="2"/>
    </xf>
    <xf numFmtId="168" fontId="2" fillId="5" borderId="9" xfId="15" applyNumberFormat="1" applyFont="1" applyFill="1" applyBorder="1" applyAlignment="1">
      <alignment horizontal="right" vertical="center"/>
    </xf>
    <xf numFmtId="168" fontId="2" fillId="6" borderId="14" xfId="15" applyNumberFormat="1" applyFont="1" applyFill="1" applyBorder="1" applyAlignment="1">
      <alignment horizontal="right" vertical="center" indent="1"/>
    </xf>
    <xf numFmtId="2" fontId="2" fillId="6" borderId="14" xfId="15" applyNumberFormat="1" applyFont="1" applyFill="1" applyBorder="1" applyAlignment="1">
      <alignment horizontal="right" vertical="center" indent="1"/>
    </xf>
    <xf numFmtId="0" fontId="5" fillId="5" borderId="8" xfId="29" applyFill="1" applyBorder="1" applyAlignment="1">
      <alignment horizontal="center" vertical="center" wrapText="1" readingOrder="2"/>
    </xf>
    <xf numFmtId="0" fontId="3" fillId="5" borderId="8" xfId="30" applyFont="1" applyFill="1" applyBorder="1">
      <alignment horizontal="right" vertical="center" indent="1"/>
    </xf>
    <xf numFmtId="0" fontId="2" fillId="5" borderId="8" xfId="28" applyFont="1" applyFill="1" applyBorder="1">
      <alignment horizontal="right" vertical="center" indent="1"/>
    </xf>
    <xf numFmtId="0" fontId="2" fillId="5" borderId="8" xfId="31" applyFont="1" applyFill="1" applyBorder="1" applyAlignment="1">
      <alignment horizontal="center" vertical="center" wrapText="1"/>
    </xf>
    <xf numFmtId="0" fontId="52" fillId="0" borderId="0" xfId="0" applyFont="1" applyAlignment="1">
      <alignment horizontal="justify" vertical="center"/>
    </xf>
    <xf numFmtId="0" fontId="53" fillId="0" borderId="0" xfId="0" applyFont="1" applyAlignment="1">
      <alignment horizontal="right" vertical="top" wrapText="1"/>
    </xf>
    <xf numFmtId="0" fontId="53" fillId="0" borderId="0" xfId="0" applyFont="1" applyAlignment="1">
      <alignment horizontal="right" vertical="top" wrapText="1" readingOrder="2"/>
    </xf>
    <xf numFmtId="0" fontId="37" fillId="0" borderId="0" xfId="0" applyFont="1" applyAlignment="1">
      <alignment horizontal="justify" vertical="top" wrapText="1"/>
    </xf>
    <xf numFmtId="0" fontId="37" fillId="0" borderId="0" xfId="0" applyFont="1" applyAlignment="1">
      <alignment horizontal="justify" vertical="center" wrapText="1"/>
    </xf>
    <xf numFmtId="0" fontId="37" fillId="0" borderId="0" xfId="0" applyFont="1" applyAlignment="1">
      <alignment horizontal="justify" vertical="center"/>
    </xf>
    <xf numFmtId="0" fontId="54" fillId="0" borderId="0" xfId="0" applyFont="1" applyAlignment="1">
      <alignment horizontal="center"/>
    </xf>
    <xf numFmtId="0" fontId="56" fillId="0" borderId="0" xfId="13" applyFont="1" applyAlignment="1">
      <alignment horizontal="center" vertical="top" wrapText="1"/>
    </xf>
    <xf numFmtId="0" fontId="57" fillId="0" borderId="0" xfId="13" applyFont="1" applyAlignment="1">
      <alignment horizontal="center" vertical="center" wrapText="1"/>
    </xf>
    <xf numFmtId="0" fontId="58" fillId="0" borderId="0" xfId="13" applyFont="1" applyAlignment="1">
      <alignment horizontal="center" vertical="center" wrapText="1"/>
    </xf>
    <xf numFmtId="0" fontId="2" fillId="6" borderId="13" xfId="6" applyFont="1" applyFill="1" applyBorder="1" applyAlignment="1">
      <alignment horizontal="center" vertical="center" wrapText="1" readingOrder="1"/>
    </xf>
    <xf numFmtId="0" fontId="3" fillId="5" borderId="18" xfId="20" applyFill="1" applyBorder="1" applyAlignment="1">
      <alignment horizontal="center" vertical="center"/>
    </xf>
    <xf numFmtId="166" fontId="3" fillId="5" borderId="18" xfId="20" applyNumberFormat="1" applyFill="1" applyBorder="1" applyAlignment="1">
      <alignment horizontal="center" vertical="center"/>
    </xf>
    <xf numFmtId="0" fontId="3" fillId="5" borderId="18" xfId="18" applyFont="1" applyFill="1" applyBorder="1" applyAlignment="1">
      <alignment horizontal="center" vertical="center"/>
    </xf>
    <xf numFmtId="166" fontId="3" fillId="6" borderId="9"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3" fillId="3" borderId="18" xfId="18" applyFont="1" applyFill="1" applyBorder="1" applyAlignment="1">
      <alignment horizontal="center" vertical="center"/>
    </xf>
    <xf numFmtId="166" fontId="3" fillId="3" borderId="18" xfId="18" applyNumberFormat="1" applyFont="1" applyFill="1" applyBorder="1" applyAlignment="1">
      <alignment horizontal="center" vertical="center"/>
    </xf>
    <xf numFmtId="166" fontId="2" fillId="5" borderId="12" xfId="28" applyNumberFormat="1" applyFont="1" applyFill="1" applyBorder="1">
      <alignment horizontal="right" vertical="center" indent="1"/>
    </xf>
    <xf numFmtId="166" fontId="2" fillId="6" borderId="9" xfId="28" applyNumberFormat="1" applyFont="1" applyFill="1" applyBorder="1">
      <alignment horizontal="right" vertical="center" indent="1"/>
    </xf>
    <xf numFmtId="0" fontId="3" fillId="5" borderId="0" xfId="30" applyFont="1" applyFill="1" applyBorder="1">
      <alignment horizontal="right" vertical="center" indent="1"/>
    </xf>
    <xf numFmtId="14" fontId="2" fillId="5" borderId="0" xfId="31" applyNumberFormat="1" applyFont="1" applyFill="1" applyBorder="1" applyAlignment="1">
      <alignment horizontal="center" vertical="center" wrapText="1"/>
    </xf>
    <xf numFmtId="0" fontId="3" fillId="6" borderId="0" xfId="30" applyFont="1" applyFill="1" applyBorder="1">
      <alignment horizontal="right" vertical="center" indent="1"/>
    </xf>
    <xf numFmtId="166" fontId="3" fillId="5" borderId="0" xfId="30" applyNumberFormat="1" applyFont="1" applyFill="1" applyBorder="1">
      <alignment horizontal="right" vertical="center" indent="1"/>
    </xf>
    <xf numFmtId="166" fontId="3" fillId="6" borderId="0" xfId="30" applyNumberFormat="1" applyFont="1" applyFill="1" applyBorder="1" applyAlignment="1">
      <alignment horizontal="center" vertical="center"/>
    </xf>
    <xf numFmtId="0" fontId="3" fillId="4" borderId="0" xfId="18" applyFont="1" applyFill="1" applyAlignment="1">
      <alignment horizontal="center" vertical="center"/>
    </xf>
    <xf numFmtId="166" fontId="3" fillId="5" borderId="0" xfId="30" applyNumberFormat="1" applyFont="1" applyFill="1" applyBorder="1" applyAlignment="1">
      <alignment horizontal="center" vertical="center"/>
    </xf>
    <xf numFmtId="166" fontId="3" fillId="6" borderId="49" xfId="30" applyNumberFormat="1" applyFont="1" applyFill="1" applyBorder="1" applyAlignment="1">
      <alignment horizontal="center" vertical="center"/>
    </xf>
    <xf numFmtId="166" fontId="3" fillId="5" borderId="56" xfId="30" applyNumberFormat="1" applyFont="1" applyFill="1" applyBorder="1" applyAlignment="1">
      <alignment horizontal="center" vertical="center"/>
    </xf>
    <xf numFmtId="166" fontId="3" fillId="6" borderId="22" xfId="30" applyNumberFormat="1" applyFont="1" applyFill="1" applyBorder="1" applyAlignment="1">
      <alignment horizontal="center" vertical="center"/>
    </xf>
    <xf numFmtId="0" fontId="3" fillId="3" borderId="0" xfId="0" applyFont="1" applyFill="1" applyAlignment="1">
      <alignment horizontal="center" vertical="center"/>
    </xf>
    <xf numFmtId="166" fontId="3" fillId="6" borderId="15" xfId="30" applyNumberFormat="1" applyFont="1" applyFill="1" applyBorder="1" applyAlignment="1">
      <alignment horizontal="center" vertical="center"/>
    </xf>
    <xf numFmtId="166" fontId="3" fillId="5" borderId="15" xfId="30" applyNumberFormat="1" applyFont="1" applyFill="1" applyBorder="1">
      <alignment horizontal="right" vertical="center" indent="1"/>
    </xf>
    <xf numFmtId="166" fontId="3" fillId="6" borderId="16" xfId="30" applyNumberFormat="1" applyFont="1" applyFill="1" applyBorder="1">
      <alignment horizontal="right" vertical="center" indent="1"/>
    </xf>
    <xf numFmtId="166" fontId="3" fillId="5" borderId="16" xfId="30" applyNumberFormat="1" applyFont="1" applyFill="1" applyBorder="1" applyAlignment="1">
      <alignment horizontal="center" vertical="center"/>
    </xf>
    <xf numFmtId="166" fontId="3" fillId="6" borderId="36" xfId="30" applyNumberFormat="1" applyFont="1" applyFill="1" applyBorder="1">
      <alignment horizontal="right" vertical="center" indent="1"/>
    </xf>
    <xf numFmtId="0" fontId="3" fillId="5" borderId="12" xfId="30" applyFont="1" applyFill="1" applyBorder="1">
      <alignment horizontal="right" vertical="center" indent="1"/>
    </xf>
    <xf numFmtId="0" fontId="3" fillId="5" borderId="12" xfId="28" applyFont="1" applyFill="1" applyBorder="1">
      <alignment horizontal="right" vertical="center" indent="1"/>
    </xf>
    <xf numFmtId="0" fontId="3" fillId="6" borderId="12" xfId="30" applyFont="1" applyFill="1" applyBorder="1">
      <alignment horizontal="right" vertical="center" indent="1"/>
    </xf>
    <xf numFmtId="0" fontId="3" fillId="6" borderId="12" xfId="28" applyFont="1" applyFill="1" applyBorder="1">
      <alignment horizontal="right" vertical="center" indent="1"/>
    </xf>
    <xf numFmtId="0" fontId="3" fillId="6" borderId="9" xfId="30" applyFont="1" applyFill="1" applyBorder="1">
      <alignment horizontal="right" vertical="center" indent="1"/>
    </xf>
    <xf numFmtId="0" fontId="59" fillId="0" borderId="0" xfId="0" applyFont="1" applyAlignment="1">
      <alignment horizontal="center" vertical="center"/>
    </xf>
    <xf numFmtId="0" fontId="60" fillId="0" borderId="0" xfId="13" applyFont="1" applyAlignment="1">
      <alignment horizontal="center" wrapText="1"/>
    </xf>
    <xf numFmtId="0" fontId="61" fillId="0" borderId="0" xfId="13" applyFont="1" applyAlignment="1">
      <alignment horizontal="center" vertical="top" wrapText="1"/>
    </xf>
    <xf numFmtId="0" fontId="62" fillId="0" borderId="0" xfId="0" applyFont="1" applyAlignment="1">
      <alignment horizontal="center" vertical="center"/>
    </xf>
    <xf numFmtId="0" fontId="63" fillId="0" borderId="0" xfId="0" applyFont="1" applyAlignment="1">
      <alignment horizontal="centerContinuous" vertical="center"/>
    </xf>
    <xf numFmtId="49" fontId="5" fillId="6" borderId="14" xfId="15" applyNumberFormat="1" applyFont="1" applyFill="1" applyBorder="1" applyAlignment="1">
      <alignment horizontal="center" vertical="center"/>
    </xf>
    <xf numFmtId="1" fontId="2" fillId="6" borderId="14" xfId="15" applyNumberFormat="1" applyFont="1" applyFill="1" applyBorder="1" applyAlignment="1">
      <alignment horizontal="right" vertical="center" indent="1"/>
    </xf>
    <xf numFmtId="49" fontId="3" fillId="6" borderId="13" xfId="15" applyNumberFormat="1" applyFill="1" applyBorder="1" applyAlignment="1">
      <alignment horizontal="center" vertical="center"/>
    </xf>
    <xf numFmtId="168" fontId="3" fillId="5" borderId="10" xfId="15" applyNumberFormat="1" applyFill="1" applyBorder="1" applyAlignment="1">
      <alignment vertical="center"/>
    </xf>
    <xf numFmtId="168" fontId="3" fillId="6" borderId="9" xfId="15" applyNumberFormat="1" applyFill="1" applyBorder="1" applyAlignment="1">
      <alignment vertical="center"/>
    </xf>
    <xf numFmtId="168" fontId="3" fillId="5" borderId="18" xfId="15" applyNumberFormat="1" applyFill="1" applyBorder="1" applyAlignment="1">
      <alignment vertical="center"/>
    </xf>
    <xf numFmtId="168" fontId="3" fillId="6" borderId="9" xfId="15" applyNumberFormat="1" applyFill="1" applyBorder="1" applyAlignment="1">
      <alignment horizontal="right" vertical="center"/>
    </xf>
    <xf numFmtId="168" fontId="3" fillId="6" borderId="11" xfId="15" applyNumberFormat="1" applyFill="1" applyBorder="1" applyAlignment="1">
      <alignment horizontal="right" vertical="center"/>
    </xf>
    <xf numFmtId="168" fontId="3" fillId="5" borderId="10" xfId="15" applyNumberFormat="1" applyFill="1" applyBorder="1" applyAlignment="1">
      <alignment horizontal="right" vertical="center"/>
    </xf>
    <xf numFmtId="0" fontId="96" fillId="0" borderId="0" xfId="0" applyFont="1" applyAlignment="1">
      <alignment vertical="center" wrapText="1"/>
    </xf>
    <xf numFmtId="168" fontId="3" fillId="6" borderId="11" xfId="15" applyNumberFormat="1" applyFill="1" applyBorder="1" applyAlignment="1">
      <alignment horizontal="right" vertical="center" indent="1"/>
    </xf>
    <xf numFmtId="2" fontId="3" fillId="6" borderId="11" xfId="15" applyNumberFormat="1" applyFill="1" applyBorder="1" applyAlignment="1">
      <alignment horizontal="right" vertical="center" indent="1"/>
    </xf>
    <xf numFmtId="168" fontId="3" fillId="0" borderId="9" xfId="15" applyNumberFormat="1" applyBorder="1" applyAlignment="1">
      <alignment horizontal="right" vertical="center" indent="1"/>
    </xf>
    <xf numFmtId="2" fontId="3" fillId="0" borderId="9" xfId="15" applyNumberFormat="1" applyBorder="1" applyAlignment="1">
      <alignment horizontal="right" vertical="center" indent="1"/>
    </xf>
    <xf numFmtId="168" fontId="3" fillId="6" borderId="9" xfId="15" applyNumberFormat="1" applyFill="1" applyBorder="1" applyAlignment="1">
      <alignment horizontal="right" vertical="center" indent="1"/>
    </xf>
    <xf numFmtId="2" fontId="3" fillId="6" borderId="9" xfId="15" applyNumberFormat="1" applyFill="1" applyBorder="1" applyAlignment="1">
      <alignment horizontal="right" vertical="center" indent="1"/>
    </xf>
    <xf numFmtId="168" fontId="3" fillId="0" borderId="10" xfId="15" applyNumberFormat="1" applyBorder="1" applyAlignment="1">
      <alignment horizontal="right" vertical="center" indent="1"/>
    </xf>
    <xf numFmtId="2" fontId="3" fillId="0" borderId="10" xfId="15" applyNumberFormat="1" applyBorder="1" applyAlignment="1">
      <alignment horizontal="right" vertical="center" indent="1"/>
    </xf>
    <xf numFmtId="0" fontId="3" fillId="0" borderId="0" xfId="249" applyFont="1" applyAlignment="1">
      <alignment vertical="center"/>
    </xf>
    <xf numFmtId="0" fontId="3" fillId="0" borderId="0" xfId="249" applyFont="1" applyAlignment="1">
      <alignment horizontal="left" vertical="center"/>
    </xf>
    <xf numFmtId="0" fontId="3" fillId="0" borderId="0" xfId="249" applyFont="1" applyAlignment="1">
      <alignment horizontal="center" vertical="center"/>
    </xf>
    <xf numFmtId="0" fontId="12" fillId="0" borderId="0" xfId="249" applyFont="1" applyAlignment="1">
      <alignment vertical="center"/>
    </xf>
    <xf numFmtId="0" fontId="5" fillId="0" borderId="0" xfId="249" applyFont="1" applyAlignment="1">
      <alignment horizontal="left" vertical="center" readingOrder="2"/>
    </xf>
    <xf numFmtId="0" fontId="8" fillId="0" borderId="0" xfId="249" applyFont="1" applyAlignment="1">
      <alignment horizontal="left" vertical="center"/>
    </xf>
    <xf numFmtId="0" fontId="5" fillId="0" borderId="70" xfId="249" applyFont="1" applyBorder="1" applyAlignment="1">
      <alignment horizontal="left" vertical="center" readingOrder="2"/>
    </xf>
    <xf numFmtId="49" fontId="12" fillId="0" borderId="0" xfId="249" applyNumberFormat="1" applyFont="1" applyAlignment="1">
      <alignment horizontal="center" vertical="center" wrapText="1"/>
    </xf>
    <xf numFmtId="166" fontId="3" fillId="0" borderId="0" xfId="249" applyNumberFormat="1" applyFont="1" applyAlignment="1">
      <alignment horizontal="center" vertical="center"/>
    </xf>
    <xf numFmtId="49" fontId="5" fillId="0" borderId="0" xfId="249" applyNumberFormat="1" applyFont="1" applyAlignment="1">
      <alignment horizontal="center" vertical="center" wrapText="1" readingOrder="2"/>
    </xf>
    <xf numFmtId="0" fontId="3" fillId="5" borderId="0" xfId="249" applyFont="1" applyFill="1" applyAlignment="1">
      <alignment vertical="center"/>
    </xf>
    <xf numFmtId="0" fontId="3" fillId="6" borderId="12" xfId="31" applyFont="1" applyFill="1" applyBorder="1" applyAlignment="1">
      <alignment horizontal="center" vertical="center" wrapText="1"/>
    </xf>
    <xf numFmtId="166" fontId="2" fillId="6" borderId="12" xfId="28" applyNumberFormat="1" applyFont="1" applyFill="1" applyBorder="1" applyAlignment="1">
      <alignment vertical="center"/>
    </xf>
    <xf numFmtId="166" fontId="3" fillId="6" borderId="12" xfId="30" applyNumberFormat="1" applyFont="1" applyFill="1" applyBorder="1" applyAlignment="1">
      <alignment vertical="center"/>
    </xf>
    <xf numFmtId="0" fontId="5" fillId="6" borderId="12" xfId="29" applyFill="1" applyBorder="1" applyAlignment="1">
      <alignment horizontal="center" vertical="center" wrapText="1" readingOrder="2"/>
    </xf>
    <xf numFmtId="0" fontId="3" fillId="5" borderId="12" xfId="31" applyFont="1" applyFill="1" applyBorder="1" applyAlignment="1">
      <alignment horizontal="center" vertical="center" wrapText="1"/>
    </xf>
    <xf numFmtId="166" fontId="2" fillId="5" borderId="12" xfId="28" applyNumberFormat="1" applyFont="1" applyFill="1" applyBorder="1" applyAlignment="1">
      <alignment vertical="center"/>
    </xf>
    <xf numFmtId="166" fontId="3" fillId="5" borderId="12" xfId="30" applyNumberFormat="1" applyFont="1" applyFill="1" applyBorder="1" applyAlignment="1">
      <alignment vertical="center"/>
    </xf>
    <xf numFmtId="166" fontId="2" fillId="5" borderId="12" xfId="30" applyNumberFormat="1" applyFont="1" applyFill="1" applyBorder="1" applyAlignment="1">
      <alignment vertical="center"/>
    </xf>
    <xf numFmtId="0" fontId="5" fillId="5" borderId="12" xfId="29" applyFill="1" applyBorder="1" applyAlignment="1">
      <alignment horizontal="center" vertical="center" wrapText="1" readingOrder="2"/>
    </xf>
    <xf numFmtId="0" fontId="34" fillId="0" borderId="0" xfId="249" applyFont="1" applyAlignment="1">
      <alignment vertical="center"/>
    </xf>
    <xf numFmtId="0" fontId="3" fillId="0" borderId="0" xfId="249" applyFont="1" applyAlignment="1">
      <alignment horizontal="center" vertical="center" readingOrder="1"/>
    </xf>
    <xf numFmtId="0" fontId="12" fillId="0" borderId="0" xfId="249" applyFont="1" applyAlignment="1">
      <alignment horizontal="centerContinuous" vertical="center"/>
    </xf>
    <xf numFmtId="0" fontId="3" fillId="0" borderId="0" xfId="249" applyFont="1" applyAlignment="1">
      <alignment horizontal="centerContinuous" vertical="center"/>
    </xf>
    <xf numFmtId="0" fontId="5" fillId="0" borderId="0" xfId="249" applyFont="1" applyAlignment="1">
      <alignment vertical="center"/>
    </xf>
    <xf numFmtId="0" fontId="2" fillId="0" borderId="0" xfId="249" applyFont="1" applyAlignment="1">
      <alignment vertical="center"/>
    </xf>
    <xf numFmtId="0" fontId="2" fillId="0" borderId="0" xfId="249" applyFont="1" applyAlignment="1">
      <alignment horizontal="centerContinuous" vertical="center"/>
    </xf>
    <xf numFmtId="0" fontId="28" fillId="0" borderId="0" xfId="249" applyFont="1" applyAlignment="1">
      <alignment vertical="center" readingOrder="2"/>
    </xf>
    <xf numFmtId="0" fontId="31" fillId="0" borderId="0" xfId="249" applyFont="1" applyAlignment="1">
      <alignment horizontal="centerContinuous" vertical="center"/>
    </xf>
    <xf numFmtId="0" fontId="2" fillId="0" borderId="0" xfId="0" applyFont="1" applyAlignment="1">
      <alignment horizontal="right" vertical="center" indent="1"/>
    </xf>
    <xf numFmtId="168" fontId="3" fillId="5" borderId="9" xfId="15" applyNumberFormat="1" applyFill="1" applyBorder="1" applyAlignment="1">
      <alignment horizontal="right" vertical="center"/>
    </xf>
    <xf numFmtId="168" fontId="3" fillId="0" borderId="11" xfId="15" applyNumberFormat="1" applyBorder="1" applyAlignment="1">
      <alignment horizontal="right" vertical="center" indent="1"/>
    </xf>
    <xf numFmtId="2" fontId="3" fillId="0" borderId="11" xfId="15" applyNumberFormat="1" applyBorder="1" applyAlignment="1">
      <alignment horizontal="right" vertical="center" indent="1"/>
    </xf>
    <xf numFmtId="0" fontId="97" fillId="0" borderId="0" xfId="0" applyFont="1" applyAlignment="1">
      <alignment wrapText="1"/>
    </xf>
    <xf numFmtId="0" fontId="97" fillId="0" borderId="0" xfId="0" applyFont="1" applyAlignment="1">
      <alignment vertical="center" wrapText="1"/>
    </xf>
    <xf numFmtId="0" fontId="2" fillId="0" borderId="0" xfId="0" applyFont="1" applyAlignment="1">
      <alignment horizontal="right" vertical="center" wrapText="1" readingOrder="2"/>
    </xf>
    <xf numFmtId="14" fontId="2" fillId="6" borderId="0" xfId="31" applyNumberFormat="1" applyFont="1" applyFill="1" applyBorder="1" applyAlignment="1">
      <alignment horizontal="center" vertical="center" wrapText="1"/>
    </xf>
    <xf numFmtId="0" fontId="2" fillId="6" borderId="17" xfId="27" applyFont="1" applyFill="1" applyBorder="1" applyAlignment="1">
      <alignment horizontal="center" vertical="center" wrapText="1"/>
    </xf>
    <xf numFmtId="0" fontId="5" fillId="6" borderId="16" xfId="29" applyFill="1" applyBorder="1" applyAlignment="1">
      <alignment horizontal="center" vertical="center" wrapText="1" readingOrder="2"/>
    </xf>
    <xf numFmtId="1" fontId="3" fillId="5" borderId="12" xfId="30" applyNumberFormat="1" applyFont="1" applyFill="1" applyBorder="1">
      <alignment horizontal="right" vertical="center" indent="1"/>
    </xf>
    <xf numFmtId="1" fontId="3" fillId="6" borderId="9" xfId="30" applyNumberFormat="1" applyFont="1" applyFill="1" applyBorder="1">
      <alignment horizontal="right" vertical="center" indent="1"/>
    </xf>
    <xf numFmtId="1" fontId="2" fillId="5" borderId="12" xfId="28" applyNumberFormat="1" applyFont="1" applyFill="1" applyBorder="1">
      <alignment horizontal="right" vertical="center" indent="1"/>
    </xf>
    <xf numFmtId="1" fontId="2" fillId="6" borderId="9" xfId="28" applyNumberFormat="1" applyFont="1" applyFill="1" applyBorder="1">
      <alignment horizontal="right" vertical="center" indent="1"/>
    </xf>
    <xf numFmtId="49" fontId="28" fillId="5" borderId="0" xfId="15" applyNumberFormat="1" applyFont="1" applyFill="1" applyAlignment="1">
      <alignment horizontal="right" vertical="center" indent="1"/>
    </xf>
    <xf numFmtId="49" fontId="2" fillId="6" borderId="0" xfId="15" applyNumberFormat="1" applyFont="1" applyFill="1" applyAlignment="1">
      <alignment horizontal="right" vertical="center" indent="2" readingOrder="2"/>
    </xf>
    <xf numFmtId="49" fontId="2" fillId="5" borderId="0" xfId="15" applyNumberFormat="1" applyFont="1" applyFill="1" applyAlignment="1">
      <alignment horizontal="right" vertical="center" indent="2" readingOrder="2"/>
    </xf>
    <xf numFmtId="168" fontId="34" fillId="6" borderId="0" xfId="15" applyNumberFormat="1" applyFont="1" applyFill="1" applyAlignment="1">
      <alignment horizontal="left" vertical="center" indent="1"/>
    </xf>
    <xf numFmtId="168" fontId="34" fillId="5" borderId="0" xfId="15" applyNumberFormat="1" applyFont="1" applyFill="1" applyAlignment="1">
      <alignment horizontal="left" vertical="center" indent="1"/>
    </xf>
    <xf numFmtId="49" fontId="5" fillId="6" borderId="0" xfId="15" applyNumberFormat="1" applyFont="1" applyFill="1" applyAlignment="1">
      <alignment horizontal="right" vertical="center" wrapText="1" indent="1"/>
    </xf>
    <xf numFmtId="49" fontId="5" fillId="5" borderId="0" xfId="15" applyNumberFormat="1" applyFont="1" applyFill="1" applyAlignment="1">
      <alignment horizontal="right" vertical="center" wrapText="1" indent="1"/>
    </xf>
    <xf numFmtId="168" fontId="2" fillId="5" borderId="9" xfId="15" applyNumberFormat="1" applyFont="1" applyFill="1" applyBorder="1" applyAlignment="1">
      <alignment vertical="center"/>
    </xf>
    <xf numFmtId="168" fontId="2" fillId="5" borderId="11" xfId="15" applyNumberFormat="1" applyFont="1" applyFill="1" applyBorder="1" applyAlignment="1">
      <alignment vertical="center"/>
    </xf>
    <xf numFmtId="168" fontId="3" fillId="5" borderId="10" xfId="15" applyNumberFormat="1" applyFill="1" applyBorder="1" applyAlignment="1">
      <alignment vertical="center" wrapText="1"/>
    </xf>
    <xf numFmtId="0" fontId="17" fillId="6" borderId="17" xfId="6" applyFont="1" applyFill="1" applyBorder="1">
      <alignment horizontal="center" vertical="center" wrapText="1"/>
    </xf>
    <xf numFmtId="0" fontId="5" fillId="5" borderId="16" xfId="29" applyFill="1" applyBorder="1" applyAlignment="1">
      <alignment horizontal="center" vertical="center" wrapText="1" readingOrder="2"/>
    </xf>
    <xf numFmtId="9" fontId="3" fillId="0" borderId="0" xfId="0" applyNumberFormat="1" applyFont="1" applyAlignment="1">
      <alignment horizontal="center" vertical="center"/>
    </xf>
    <xf numFmtId="168" fontId="5" fillId="5" borderId="0" xfId="15" applyNumberFormat="1" applyFont="1" applyFill="1" applyAlignment="1">
      <alignment horizontal="right" vertical="center"/>
    </xf>
    <xf numFmtId="0" fontId="49" fillId="5" borderId="0" xfId="15" applyFont="1" applyFill="1"/>
    <xf numFmtId="0" fontId="48" fillId="5" borderId="0" xfId="15" applyFont="1" applyFill="1" applyAlignment="1">
      <alignment horizontal="left"/>
    </xf>
    <xf numFmtId="49" fontId="2" fillId="5" borderId="0" xfId="15" applyNumberFormat="1" applyFont="1" applyFill="1" applyAlignment="1">
      <alignment vertical="center"/>
    </xf>
    <xf numFmtId="168" fontId="5" fillId="5" borderId="0" xfId="15" applyNumberFormat="1" applyFont="1" applyFill="1" applyAlignment="1">
      <alignment horizontal="right" vertical="center" readingOrder="2"/>
    </xf>
    <xf numFmtId="0" fontId="2" fillId="6" borderId="9" xfId="30" applyFont="1" applyFill="1" applyBorder="1">
      <alignment horizontal="right" vertical="center" indent="1"/>
    </xf>
    <xf numFmtId="0" fontId="2" fillId="5" borderId="12" xfId="30" applyFont="1" applyFill="1" applyBorder="1">
      <alignment horizontal="right" vertical="center" indent="1"/>
    </xf>
    <xf numFmtId="168" fontId="5" fillId="5" borderId="0" xfId="0" applyNumberFormat="1" applyFont="1" applyFill="1" applyAlignment="1">
      <alignment horizontal="right" vertical="center"/>
    </xf>
    <xf numFmtId="0" fontId="49" fillId="5" borderId="0" xfId="0" applyFont="1" applyFill="1"/>
    <xf numFmtId="0" fontId="48" fillId="5" borderId="0" xfId="0" applyFont="1" applyFill="1" applyAlignment="1">
      <alignment horizontal="right"/>
    </xf>
    <xf numFmtId="0" fontId="48" fillId="5" borderId="0" xfId="0" applyFont="1" applyFill="1" applyAlignment="1">
      <alignment horizontal="left"/>
    </xf>
    <xf numFmtId="49" fontId="2" fillId="5" borderId="0" xfId="0" applyNumberFormat="1" applyFont="1" applyFill="1" applyAlignment="1">
      <alignment vertical="center"/>
    </xf>
    <xf numFmtId="1" fontId="3" fillId="50" borderId="9" xfId="30" applyNumberFormat="1" applyFont="1" applyFill="1" applyBorder="1">
      <alignment horizontal="right" vertical="center" indent="1"/>
    </xf>
    <xf numFmtId="166" fontId="3" fillId="50" borderId="9" xfId="30" applyNumberFormat="1" applyFont="1" applyFill="1" applyBorder="1">
      <alignment horizontal="right" vertical="center" indent="1"/>
    </xf>
    <xf numFmtId="0" fontId="3" fillId="6" borderId="11" xfId="30" applyFont="1" applyFill="1" applyBorder="1">
      <alignment horizontal="right" vertical="center" indent="1"/>
    </xf>
    <xf numFmtId="0" fontId="2" fillId="6" borderId="11" xfId="30" applyFont="1" applyFill="1" applyBorder="1">
      <alignment horizontal="right" vertical="center" indent="1"/>
    </xf>
    <xf numFmtId="0" fontId="25" fillId="0" borderId="0" xfId="13" applyFont="1" applyAlignment="1">
      <alignment horizontal="center" vertical="center" wrapText="1" readingOrder="1"/>
    </xf>
    <xf numFmtId="0" fontId="2" fillId="6" borderId="14" xfId="27" applyFont="1" applyFill="1" applyBorder="1" applyAlignment="1">
      <alignment horizontal="left" vertical="center" wrapText="1" indent="1" readingOrder="2"/>
    </xf>
    <xf numFmtId="0" fontId="17" fillId="6" borderId="14" xfId="27" applyFont="1" applyFill="1" applyBorder="1" applyAlignment="1">
      <alignment horizontal="right" vertical="center" wrapText="1" indent="1"/>
    </xf>
    <xf numFmtId="0" fontId="17" fillId="5" borderId="10" xfId="31" applyFont="1" applyFill="1" applyBorder="1">
      <alignment horizontal="left" vertical="center" wrapText="1" indent="1"/>
    </xf>
    <xf numFmtId="0" fontId="3" fillId="6" borderId="9" xfId="29" applyFont="1" applyFill="1" applyBorder="1" applyAlignment="1">
      <alignment horizontal="right" vertical="center" wrapText="1" indent="3" readingOrder="2"/>
    </xf>
    <xf numFmtId="0" fontId="17" fillId="6" borderId="10" xfId="31" applyFont="1" applyFill="1" applyBorder="1">
      <alignment horizontal="left" vertical="center" wrapText="1" indent="1"/>
    </xf>
    <xf numFmtId="0" fontId="23" fillId="5" borderId="9" xfId="31" applyFont="1" applyFill="1" applyBorder="1" applyAlignment="1">
      <alignment horizontal="left" vertical="center" wrapText="1" indent="3"/>
    </xf>
    <xf numFmtId="0" fontId="23" fillId="6" borderId="9" xfId="31" applyFont="1" applyFill="1" applyBorder="1" applyAlignment="1">
      <alignment horizontal="left" vertical="center" wrapText="1" indent="3"/>
    </xf>
    <xf numFmtId="0" fontId="3" fillId="5" borderId="11" xfId="29" applyFont="1" applyFill="1" applyBorder="1" applyAlignment="1">
      <alignment horizontal="right" vertical="center" wrapText="1" indent="3" readingOrder="2"/>
    </xf>
    <xf numFmtId="0" fontId="23" fillId="5" borderId="11" xfId="31" applyFont="1" applyFill="1" applyBorder="1" applyAlignment="1">
      <alignment horizontal="left" vertical="center" wrapText="1" indent="3"/>
    </xf>
    <xf numFmtId="0" fontId="3" fillId="5" borderId="9" xfId="29" applyFont="1" applyFill="1" applyBorder="1" applyAlignment="1">
      <alignment horizontal="right" vertical="center" wrapText="1" indent="3" readingOrder="2"/>
    </xf>
    <xf numFmtId="0" fontId="28" fillId="0" borderId="0" xfId="13" applyFont="1" applyAlignment="1">
      <alignment horizontal="center" vertical="center" wrapText="1" readingOrder="1"/>
    </xf>
    <xf numFmtId="0" fontId="2" fillId="6" borderId="17" xfId="6" applyFont="1" applyFill="1" applyBorder="1">
      <alignment horizontal="center" vertical="center" wrapText="1"/>
    </xf>
    <xf numFmtId="0" fontId="2" fillId="6" borderId="13" xfId="6" applyFont="1" applyFill="1" applyBorder="1">
      <alignment horizontal="center" vertical="center" wrapText="1"/>
    </xf>
    <xf numFmtId="0" fontId="2" fillId="6" borderId="10" xfId="29" applyFont="1" applyFill="1" applyBorder="1">
      <alignment horizontal="right" vertical="center" wrapText="1" indent="1" readingOrder="2"/>
    </xf>
    <xf numFmtId="0" fontId="2" fillId="5" borderId="10" xfId="29" applyFont="1" applyFill="1" applyBorder="1">
      <alignment horizontal="right" vertical="center" wrapText="1" indent="1" readingOrder="2"/>
    </xf>
    <xf numFmtId="0" fontId="31" fillId="0" borderId="0" xfId="1" applyFont="1" applyAlignment="1">
      <alignment horizontal="center" vertical="center" readingOrder="2"/>
    </xf>
    <xf numFmtId="0" fontId="5" fillId="0" borderId="0" xfId="2" applyFont="1" applyAlignment="1">
      <alignment horizontal="center" vertical="center" readingOrder="2"/>
    </xf>
    <xf numFmtId="0" fontId="5" fillId="0" borderId="0" xfId="2" applyFont="1" applyAlignment="1">
      <alignment horizontal="center" vertical="center" readingOrder="1"/>
    </xf>
    <xf numFmtId="0" fontId="2" fillId="6" borderId="27" xfId="3" applyFont="1" applyFill="1" applyBorder="1">
      <alignment horizontal="right" vertical="center" wrapText="1"/>
    </xf>
    <xf numFmtId="0" fontId="2" fillId="6" borderId="28" xfId="3" applyFont="1" applyFill="1" applyBorder="1">
      <alignment horizontal="right" vertical="center" wrapText="1"/>
    </xf>
    <xf numFmtId="0" fontId="2" fillId="6" borderId="29" xfId="3" applyFont="1" applyFill="1" applyBorder="1">
      <alignment horizontal="right" vertical="center" wrapText="1"/>
    </xf>
    <xf numFmtId="0" fontId="2" fillId="6" borderId="30" xfId="3" applyFont="1" applyFill="1" applyBorder="1">
      <alignment horizontal="right" vertical="center" wrapText="1"/>
    </xf>
    <xf numFmtId="1" fontId="17" fillId="6" borderId="23" xfId="4" applyFont="1" applyFill="1" applyBorder="1">
      <alignment horizontal="left" vertical="center" wrapText="1"/>
    </xf>
    <xf numFmtId="1" fontId="17" fillId="6" borderId="24" xfId="4" applyFont="1" applyFill="1" applyBorder="1">
      <alignment horizontal="left" vertical="center" wrapText="1"/>
    </xf>
    <xf numFmtId="1" fontId="17" fillId="6" borderId="25" xfId="4" applyFont="1" applyFill="1" applyBorder="1">
      <alignment horizontal="left" vertical="center" wrapText="1"/>
    </xf>
    <xf numFmtId="1" fontId="17" fillId="6" borderId="26" xfId="4" applyFont="1" applyFill="1" applyBorder="1">
      <alignment horizontal="left" vertical="center" wrapText="1"/>
    </xf>
    <xf numFmtId="0" fontId="5" fillId="6" borderId="16" xfId="29" applyFill="1" applyBorder="1">
      <alignment horizontal="right" vertical="center" wrapText="1" indent="1" readingOrder="2"/>
    </xf>
    <xf numFmtId="0" fontId="5" fillId="6" borderId="21" xfId="29" applyFill="1" applyBorder="1">
      <alignment horizontal="right" vertical="center" wrapText="1" indent="1" readingOrder="2"/>
    </xf>
    <xf numFmtId="14" fontId="2" fillId="6" borderId="16" xfId="31" applyNumberFormat="1" applyFont="1" applyFill="1" applyBorder="1" applyAlignment="1">
      <alignment horizontal="center" vertical="center" wrapText="1"/>
    </xf>
    <xf numFmtId="14" fontId="2" fillId="6" borderId="21" xfId="31" applyNumberFormat="1" applyFont="1" applyFill="1" applyBorder="1" applyAlignment="1">
      <alignment horizontal="center" vertical="center" wrapText="1"/>
    </xf>
    <xf numFmtId="0" fontId="5" fillId="5" borderId="36" xfId="29" applyFill="1" applyBorder="1">
      <alignment horizontal="right" vertical="center" wrapText="1" indent="1" readingOrder="2"/>
    </xf>
    <xf numFmtId="0" fontId="5" fillId="5" borderId="37" xfId="29" applyFill="1" applyBorder="1">
      <alignment horizontal="right" vertical="center" wrapText="1" indent="1" readingOrder="2"/>
    </xf>
    <xf numFmtId="0" fontId="34" fillId="0" borderId="0" xfId="13" applyFont="1" applyAlignment="1">
      <alignment horizontal="center" vertical="center" wrapText="1" readingOrder="1"/>
    </xf>
    <xf numFmtId="0" fontId="17" fillId="6" borderId="31" xfId="6" applyFont="1" applyFill="1" applyBorder="1">
      <alignment horizontal="center" vertical="center" wrapText="1"/>
    </xf>
    <xf numFmtId="0" fontId="17" fillId="6" borderId="11" xfId="6" applyFont="1" applyFill="1" applyBorder="1">
      <alignment horizontal="center" vertical="center" wrapText="1"/>
    </xf>
    <xf numFmtId="0" fontId="2" fillId="6" borderId="31" xfId="6" applyFont="1" applyFill="1" applyBorder="1">
      <alignment horizontal="center" vertical="center" wrapText="1"/>
    </xf>
    <xf numFmtId="0" fontId="2" fillId="6" borderId="11" xfId="6" applyFont="1" applyFill="1" applyBorder="1">
      <alignment horizontal="center" vertical="center" wrapText="1"/>
    </xf>
    <xf numFmtId="0" fontId="5" fillId="0" borderId="0" xfId="2" applyFont="1" applyAlignment="1">
      <alignment horizontal="center" vertical="center"/>
    </xf>
    <xf numFmtId="0" fontId="2" fillId="6" borderId="31" xfId="27" applyFont="1" applyFill="1" applyBorder="1" applyAlignment="1">
      <alignment horizontal="center" vertical="center" wrapText="1"/>
    </xf>
    <xf numFmtId="0" fontId="2" fillId="6" borderId="11" xfId="27" applyFont="1" applyFill="1" applyBorder="1" applyAlignment="1">
      <alignment horizontal="center" vertical="center" wrapText="1"/>
    </xf>
    <xf numFmtId="0" fontId="2" fillId="6" borderId="14" xfId="6" applyFont="1" applyFill="1" applyBorder="1">
      <alignment horizontal="center" vertical="center" wrapText="1"/>
    </xf>
    <xf numFmtId="1" fontId="2" fillId="6" borderId="31" xfId="5" applyFont="1" applyFill="1" applyBorder="1">
      <alignment horizontal="center" vertical="center"/>
    </xf>
    <xf numFmtId="1" fontId="2" fillId="6" borderId="11" xfId="5" applyFont="1" applyFill="1" applyBorder="1">
      <alignment horizontal="center" vertical="center"/>
    </xf>
    <xf numFmtId="14" fontId="2" fillId="5" borderId="12" xfId="31" applyNumberFormat="1" applyFont="1" applyFill="1" applyBorder="1" applyAlignment="1">
      <alignment horizontal="center" vertical="center" wrapText="1"/>
    </xf>
    <xf numFmtId="0" fontId="2" fillId="5" borderId="12" xfId="31" applyFont="1" applyFill="1" applyBorder="1" applyAlignment="1">
      <alignment horizontal="center" vertical="center" wrapText="1"/>
    </xf>
    <xf numFmtId="0" fontId="2" fillId="6" borderId="17" xfId="6" applyFont="1" applyFill="1" applyBorder="1" applyAlignment="1">
      <alignment horizontal="center" vertical="center" wrapText="1" readingOrder="1"/>
    </xf>
    <xf numFmtId="0" fontId="2" fillId="6" borderId="13" xfId="6" applyFont="1" applyFill="1" applyBorder="1" applyAlignment="1">
      <alignment horizontal="center" vertical="center" wrapText="1" readingOrder="1"/>
    </xf>
    <xf numFmtId="0" fontId="2" fillId="6" borderId="17" xfId="27" applyFont="1" applyFill="1" applyBorder="1" applyAlignment="1">
      <alignment horizontal="center" vertical="center" wrapText="1"/>
    </xf>
    <xf numFmtId="0" fontId="2" fillId="6" borderId="13" xfId="27" applyFont="1" applyFill="1" applyBorder="1" applyAlignment="1">
      <alignment horizontal="center" vertical="center" wrapText="1"/>
    </xf>
    <xf numFmtId="0" fontId="2" fillId="6" borderId="32" xfId="3" applyFont="1" applyFill="1" applyBorder="1">
      <alignment horizontal="right" vertical="center" wrapText="1"/>
    </xf>
    <xf numFmtId="0" fontId="2" fillId="6" borderId="33" xfId="3" applyFont="1" applyFill="1" applyBorder="1" applyAlignment="1">
      <alignment horizontal="right" vertical="center"/>
    </xf>
    <xf numFmtId="1" fontId="17" fillId="6" borderId="73" xfId="4" applyFont="1" applyFill="1" applyBorder="1">
      <alignment horizontal="left" vertical="center" wrapText="1"/>
    </xf>
    <xf numFmtId="1" fontId="17" fillId="6" borderId="74" xfId="4" applyFont="1" applyFill="1" applyBorder="1">
      <alignment horizontal="left" vertical="center" wrapText="1"/>
    </xf>
    <xf numFmtId="1" fontId="2" fillId="6" borderId="19" xfId="5" applyFont="1" applyFill="1" applyBorder="1" applyAlignment="1">
      <alignment horizontal="center" vertical="center" wrapText="1"/>
    </xf>
    <xf numFmtId="1" fontId="2" fillId="6" borderId="7" xfId="5" applyFont="1" applyFill="1" applyBorder="1" applyAlignment="1">
      <alignment horizontal="center" vertical="center" wrapText="1"/>
    </xf>
    <xf numFmtId="1" fontId="2" fillId="6" borderId="34" xfId="5" applyFont="1" applyFill="1" applyBorder="1" applyAlignment="1">
      <alignment horizontal="center" vertical="center" wrapText="1"/>
    </xf>
    <xf numFmtId="0" fontId="23" fillId="5" borderId="19" xfId="31" applyFont="1" applyFill="1" applyBorder="1" applyAlignment="1">
      <alignment horizontal="center" vertical="center" wrapText="1"/>
    </xf>
    <xf numFmtId="0" fontId="23" fillId="5" borderId="7" xfId="31" applyFont="1" applyFill="1" applyBorder="1" applyAlignment="1">
      <alignment horizontal="center" vertical="center" wrapText="1"/>
    </xf>
    <xf numFmtId="0" fontId="2" fillId="5" borderId="15" xfId="29" applyFont="1" applyFill="1" applyBorder="1">
      <alignment horizontal="right" vertical="center" wrapText="1" indent="1" readingOrder="2"/>
    </xf>
    <xf numFmtId="0" fontId="2" fillId="5" borderId="38" xfId="29" applyFont="1" applyFill="1" applyBorder="1">
      <alignment horizontal="right" vertical="center" wrapText="1" indent="1" readingOrder="2"/>
    </xf>
    <xf numFmtId="0" fontId="2" fillId="6" borderId="16" xfId="29" applyFont="1" applyFill="1" applyBorder="1">
      <alignment horizontal="right" vertical="center" wrapText="1" indent="1" readingOrder="2"/>
    </xf>
    <xf numFmtId="0" fontId="2" fillId="6" borderId="21" xfId="29" applyFont="1" applyFill="1" applyBorder="1">
      <alignment horizontal="right" vertical="center" wrapText="1" indent="1" readingOrder="2"/>
    </xf>
    <xf numFmtId="0" fontId="23" fillId="6" borderId="16" xfId="31" applyFont="1" applyFill="1" applyBorder="1">
      <alignment horizontal="left" vertical="center" wrapText="1" indent="1"/>
    </xf>
    <xf numFmtId="0" fontId="23" fillId="6" borderId="35" xfId="31" applyFont="1" applyFill="1" applyBorder="1">
      <alignment horizontal="left" vertical="center" wrapText="1" indent="1"/>
    </xf>
    <xf numFmtId="0" fontId="2" fillId="5" borderId="16" xfId="29" applyFont="1" applyFill="1" applyBorder="1">
      <alignment horizontal="right" vertical="center" wrapText="1" indent="1" readingOrder="2"/>
    </xf>
    <xf numFmtId="0" fontId="2" fillId="5" borderId="21" xfId="29" applyFont="1" applyFill="1" applyBorder="1">
      <alignment horizontal="right" vertical="center" wrapText="1" indent="1" readingOrder="2"/>
    </xf>
    <xf numFmtId="0" fontId="23" fillId="5" borderId="16" xfId="31" applyFont="1" applyFill="1" applyBorder="1">
      <alignment horizontal="left" vertical="center" wrapText="1" indent="1"/>
    </xf>
    <xf numFmtId="0" fontId="23" fillId="5" borderId="35" xfId="31" applyFont="1" applyFill="1" applyBorder="1">
      <alignment horizontal="left" vertical="center" wrapText="1" indent="1"/>
    </xf>
    <xf numFmtId="0" fontId="2" fillId="5" borderId="19" xfId="27" applyFont="1" applyFill="1" applyBorder="1" applyAlignment="1">
      <alignment horizontal="center" vertical="center" wrapText="1"/>
    </xf>
    <xf numFmtId="0" fontId="2" fillId="5" borderId="34" xfId="27" applyFont="1" applyFill="1" applyBorder="1" applyAlignment="1">
      <alignment horizontal="center" vertical="center" wrapText="1"/>
    </xf>
    <xf numFmtId="0" fontId="2" fillId="6" borderId="36" xfId="29" applyFont="1" applyFill="1" applyBorder="1">
      <alignment horizontal="right" vertical="center" wrapText="1" indent="1" readingOrder="2"/>
    </xf>
    <xf numFmtId="0" fontId="2" fillId="6" borderId="37" xfId="29" applyFont="1" applyFill="1" applyBorder="1">
      <alignment horizontal="right" vertical="center" wrapText="1" indent="1" readingOrder="2"/>
    </xf>
    <xf numFmtId="0" fontId="23" fillId="6" borderId="36" xfId="31" applyFont="1" applyFill="1" applyBorder="1">
      <alignment horizontal="left" vertical="center" wrapText="1" indent="1"/>
    </xf>
    <xf numFmtId="0" fontId="23" fillId="6" borderId="20" xfId="31" applyFont="1" applyFill="1" applyBorder="1">
      <alignment horizontal="left" vertical="center" wrapText="1" indent="1"/>
    </xf>
    <xf numFmtId="0" fontId="23" fillId="5" borderId="48" xfId="31" applyFont="1" applyFill="1" applyBorder="1">
      <alignment horizontal="left" vertical="center" wrapText="1" indent="1"/>
    </xf>
    <xf numFmtId="0" fontId="23" fillId="5" borderId="39" xfId="31" applyFont="1" applyFill="1" applyBorder="1">
      <alignment horizontal="left" vertical="center" wrapText="1" indent="1"/>
    </xf>
    <xf numFmtId="0" fontId="23" fillId="5" borderId="21" xfId="31" applyFont="1" applyFill="1" applyBorder="1">
      <alignment horizontal="left" vertical="center" wrapText="1" indent="1"/>
    </xf>
    <xf numFmtId="0" fontId="17" fillId="5" borderId="39" xfId="31" applyFont="1" applyFill="1" applyBorder="1">
      <alignment horizontal="left" vertical="center" wrapText="1" indent="1"/>
    </xf>
    <xf numFmtId="0" fontId="17" fillId="5" borderId="40" xfId="31" applyFont="1" applyFill="1" applyBorder="1">
      <alignment horizontal="left" vertical="center" wrapText="1" indent="1"/>
    </xf>
    <xf numFmtId="0" fontId="17" fillId="6" borderId="16" xfId="31" applyFont="1" applyFill="1" applyBorder="1">
      <alignment horizontal="left" vertical="center" wrapText="1" indent="1"/>
    </xf>
    <xf numFmtId="0" fontId="17" fillId="6" borderId="21" xfId="31" applyFont="1" applyFill="1" applyBorder="1">
      <alignment horizontal="left" vertical="center" wrapText="1" indent="1"/>
    </xf>
    <xf numFmtId="1" fontId="17" fillId="6" borderId="41" xfId="4" applyFont="1" applyFill="1" applyBorder="1">
      <alignment horizontal="left" vertical="center" wrapText="1"/>
    </xf>
    <xf numFmtId="1" fontId="17" fillId="6" borderId="42" xfId="4" applyFont="1" applyFill="1" applyBorder="1">
      <alignment horizontal="left" vertical="center" wrapText="1"/>
    </xf>
    <xf numFmtId="1" fontId="17" fillId="6" borderId="43" xfId="4" applyFont="1" applyFill="1" applyBorder="1">
      <alignment horizontal="left" vertical="center" wrapText="1"/>
    </xf>
    <xf numFmtId="0" fontId="46" fillId="0" borderId="0" xfId="1" applyFont="1" applyAlignment="1">
      <alignment horizontal="center" vertical="center" readingOrder="2"/>
    </xf>
    <xf numFmtId="0" fontId="2" fillId="6" borderId="18" xfId="6" applyFont="1" applyFill="1" applyBorder="1">
      <alignment horizontal="center" vertical="center" wrapText="1"/>
    </xf>
    <xf numFmtId="0" fontId="17" fillId="5" borderId="16" xfId="31" applyFont="1" applyFill="1" applyBorder="1">
      <alignment horizontal="left" vertical="center" wrapText="1" indent="1"/>
    </xf>
    <xf numFmtId="0" fontId="17" fillId="5" borderId="21" xfId="31" applyFont="1" applyFill="1" applyBorder="1">
      <alignment horizontal="left" vertical="center" wrapText="1" indent="1"/>
    </xf>
    <xf numFmtId="0" fontId="17" fillId="6" borderId="36" xfId="31" applyFont="1" applyFill="1" applyBorder="1">
      <alignment horizontal="left" vertical="center" wrapText="1" indent="1"/>
    </xf>
    <xf numFmtId="0" fontId="17" fillId="6" borderId="37" xfId="31" applyFont="1" applyFill="1" applyBorder="1">
      <alignment horizontal="left" vertical="center" wrapText="1" indent="1"/>
    </xf>
    <xf numFmtId="0" fontId="2" fillId="5" borderId="9" xfId="29" applyFont="1" applyFill="1" applyBorder="1">
      <alignment horizontal="right" vertical="center" wrapText="1" indent="1" readingOrder="2"/>
    </xf>
    <xf numFmtId="0" fontId="2" fillId="6" borderId="12" xfId="29" applyFont="1" applyFill="1" applyBorder="1">
      <alignment horizontal="right" vertical="center" wrapText="1" indent="1" readingOrder="2"/>
    </xf>
    <xf numFmtId="0" fontId="2" fillId="6" borderId="9" xfId="29" applyFont="1" applyFill="1" applyBorder="1">
      <alignment horizontal="right" vertical="center" wrapText="1" indent="1" readingOrder="2"/>
    </xf>
    <xf numFmtId="0" fontId="17" fillId="5" borderId="35" xfId="31" applyFont="1" applyFill="1" applyBorder="1">
      <alignment horizontal="left" vertical="center" wrapText="1" indent="1"/>
    </xf>
    <xf numFmtId="0" fontId="2" fillId="6" borderId="44" xfId="3" applyFont="1" applyFill="1" applyBorder="1">
      <alignment horizontal="right" vertical="center" wrapText="1"/>
    </xf>
    <xf numFmtId="0" fontId="2" fillId="6" borderId="45" xfId="3" applyFont="1" applyFill="1" applyBorder="1">
      <alignment horizontal="right" vertical="center" wrapText="1"/>
    </xf>
    <xf numFmtId="0" fontId="2" fillId="6" borderId="46" xfId="3" applyFont="1" applyFill="1" applyBorder="1">
      <alignment horizontal="right" vertical="center" wrapText="1"/>
    </xf>
    <xf numFmtId="0" fontId="31" fillId="5" borderId="0" xfId="1" applyFont="1" applyFill="1" applyAlignment="1">
      <alignment horizontal="center" vertical="center" readingOrder="2"/>
    </xf>
    <xf numFmtId="0" fontId="34" fillId="6" borderId="18" xfId="6" applyFont="1" applyFill="1" applyBorder="1" applyAlignment="1">
      <alignment horizontal="center" vertical="center" wrapText="1" readingOrder="1"/>
    </xf>
    <xf numFmtId="1" fontId="17" fillId="6" borderId="72" xfId="4" applyFont="1" applyFill="1" applyBorder="1">
      <alignment horizontal="left" vertical="center" wrapText="1"/>
    </xf>
    <xf numFmtId="0" fontId="34" fillId="6" borderId="17" xfId="238" applyFont="1" applyFill="1" applyBorder="1" applyAlignment="1">
      <alignment horizontal="center" vertical="center" wrapText="1"/>
    </xf>
    <xf numFmtId="0" fontId="5" fillId="6" borderId="18" xfId="238" applyFont="1" applyFill="1" applyBorder="1" applyAlignment="1">
      <alignment horizontal="center" vertical="center" wrapText="1"/>
    </xf>
    <xf numFmtId="0" fontId="2" fillId="6" borderId="18" xfId="6" applyFont="1" applyFill="1" applyBorder="1" applyAlignment="1">
      <alignment horizontal="center" vertical="center" wrapText="1" readingOrder="1"/>
    </xf>
    <xf numFmtId="0" fontId="2" fillId="6" borderId="71" xfId="3" applyFont="1" applyFill="1" applyBorder="1">
      <alignment horizontal="right" vertical="center" wrapText="1"/>
    </xf>
    <xf numFmtId="0" fontId="26" fillId="5" borderId="0" xfId="0" applyFont="1" applyFill="1" applyAlignment="1">
      <alignment horizontal="center" vertical="center" wrapText="1" readingOrder="1"/>
    </xf>
    <xf numFmtId="49" fontId="5" fillId="6" borderId="0" xfId="15" applyNumberFormat="1" applyFont="1" applyFill="1" applyAlignment="1">
      <alignment horizontal="center" vertical="center"/>
    </xf>
    <xf numFmtId="0" fontId="48" fillId="5" borderId="0" xfId="15" applyFont="1" applyFill="1" applyAlignment="1">
      <alignment horizontal="right"/>
    </xf>
    <xf numFmtId="49" fontId="5" fillId="6" borderId="17" xfId="15" applyNumberFormat="1" applyFont="1" applyFill="1" applyBorder="1" applyAlignment="1">
      <alignment horizontal="center" vertical="center"/>
    </xf>
    <xf numFmtId="49" fontId="5" fillId="6" borderId="18" xfId="15" applyNumberFormat="1" applyFont="1" applyFill="1" applyBorder="1" applyAlignment="1">
      <alignment horizontal="center" vertical="center"/>
    </xf>
    <xf numFmtId="49" fontId="5" fillId="6" borderId="13" xfId="15" applyNumberFormat="1" applyFont="1" applyFill="1" applyBorder="1" applyAlignment="1">
      <alignment horizontal="center" vertical="center"/>
    </xf>
    <xf numFmtId="49" fontId="5" fillId="6" borderId="14" xfId="15" applyNumberFormat="1" applyFont="1" applyFill="1" applyBorder="1" applyAlignment="1">
      <alignment horizontal="center" vertical="center"/>
    </xf>
    <xf numFmtId="49" fontId="34" fillId="6" borderId="14" xfId="15" applyNumberFormat="1" applyFont="1" applyFill="1" applyBorder="1" applyAlignment="1">
      <alignment horizontal="center" vertical="center"/>
    </xf>
    <xf numFmtId="49" fontId="2" fillId="6" borderId="50" xfId="15" applyNumberFormat="1" applyFont="1" applyFill="1" applyBorder="1" applyAlignment="1">
      <alignment horizontal="center" vertical="center"/>
    </xf>
    <xf numFmtId="49" fontId="2" fillId="6" borderId="51" xfId="15" applyNumberFormat="1" applyFont="1" applyFill="1" applyBorder="1" applyAlignment="1">
      <alignment horizontal="center" vertical="center"/>
    </xf>
    <xf numFmtId="49" fontId="2" fillId="6" borderId="52" xfId="15" applyNumberFormat="1" applyFont="1" applyFill="1" applyBorder="1" applyAlignment="1">
      <alignment horizontal="center" vertical="center"/>
    </xf>
    <xf numFmtId="49" fontId="31" fillId="5" borderId="0" xfId="15" applyNumberFormat="1" applyFont="1" applyFill="1" applyAlignment="1">
      <alignment horizontal="center" vertical="center"/>
    </xf>
    <xf numFmtId="49" fontId="5" fillId="5" borderId="0" xfId="15" applyNumberFormat="1" applyFont="1" applyFill="1" applyAlignment="1">
      <alignment horizontal="center" vertical="center" wrapText="1"/>
    </xf>
    <xf numFmtId="0" fontId="25" fillId="5" borderId="0" xfId="0" applyFont="1" applyFill="1" applyAlignment="1">
      <alignment horizontal="center" vertical="center" wrapText="1" readingOrder="1"/>
    </xf>
    <xf numFmtId="0" fontId="2" fillId="0" borderId="0" xfId="0" applyFont="1" applyAlignment="1">
      <alignment horizontal="right" wrapText="1" readingOrder="2"/>
    </xf>
    <xf numFmtId="49" fontId="2" fillId="6" borderId="17" xfId="15" applyNumberFormat="1" applyFont="1" applyFill="1" applyBorder="1" applyAlignment="1">
      <alignment horizontal="center" vertical="center"/>
    </xf>
    <xf numFmtId="49" fontId="2" fillId="6" borderId="13" xfId="15" applyNumberFormat="1" applyFont="1" applyFill="1" applyBorder="1" applyAlignment="1">
      <alignment horizontal="center" vertical="center"/>
    </xf>
    <xf numFmtId="0" fontId="97" fillId="0" borderId="8" xfId="0" applyFont="1" applyBorder="1" applyAlignment="1">
      <alignment horizontal="center" vertical="top" wrapText="1"/>
    </xf>
    <xf numFmtId="0" fontId="5" fillId="6" borderId="36" xfId="29" applyFill="1" applyBorder="1" applyAlignment="1">
      <alignment horizontal="center" vertical="center" wrapText="1" readingOrder="2"/>
    </xf>
    <xf numFmtId="0" fontId="5" fillId="6" borderId="37" xfId="29" applyFill="1" applyBorder="1" applyAlignment="1">
      <alignment horizontal="center" vertical="center" wrapText="1" readingOrder="2"/>
    </xf>
    <xf numFmtId="0" fontId="3" fillId="6" borderId="36" xfId="30" applyFont="1" applyFill="1" applyBorder="1" applyAlignment="1">
      <alignment horizontal="center" vertical="center"/>
    </xf>
    <xf numFmtId="0" fontId="3" fillId="6" borderId="37" xfId="30" applyFont="1" applyFill="1" applyBorder="1" applyAlignment="1">
      <alignment horizontal="center" vertical="center"/>
    </xf>
    <xf numFmtId="0" fontId="5" fillId="5" borderId="36" xfId="29" applyFill="1" applyBorder="1" applyAlignment="1">
      <alignment horizontal="center" vertical="center" wrapText="1" readingOrder="2"/>
    </xf>
    <xf numFmtId="0" fontId="5" fillId="5" borderId="37" xfId="29" applyFill="1" applyBorder="1" applyAlignment="1">
      <alignment horizontal="center" vertical="center" wrapText="1" readingOrder="2"/>
    </xf>
    <xf numFmtId="0" fontId="3" fillId="5" borderId="36" xfId="30" applyFont="1" applyFill="1" applyBorder="1" applyAlignment="1">
      <alignment horizontal="center" vertical="center"/>
    </xf>
    <xf numFmtId="0" fontId="3" fillId="5" borderId="37" xfId="30" applyFont="1" applyFill="1" applyBorder="1" applyAlignment="1">
      <alignment horizontal="center" vertical="center"/>
    </xf>
    <xf numFmtId="0" fontId="2" fillId="6" borderId="9" xfId="27" applyFont="1" applyFill="1" applyBorder="1" applyAlignment="1">
      <alignment horizontal="center" vertical="center" wrapText="1"/>
    </xf>
    <xf numFmtId="0" fontId="2" fillId="6" borderId="9" xfId="6" applyFont="1" applyFill="1" applyBorder="1">
      <alignment horizontal="center" vertical="center" wrapText="1"/>
    </xf>
    <xf numFmtId="0" fontId="3" fillId="6" borderId="16" xfId="30" applyFont="1" applyFill="1" applyBorder="1" applyAlignment="1">
      <alignment horizontal="center" vertical="center"/>
    </xf>
    <xf numFmtId="0" fontId="3" fillId="6" borderId="21" xfId="30" applyFont="1" applyFill="1" applyBorder="1" applyAlignment="1">
      <alignment horizontal="center" vertical="center"/>
    </xf>
    <xf numFmtId="0" fontId="5" fillId="6" borderId="16" xfId="29" applyFill="1" applyBorder="1" applyAlignment="1">
      <alignment horizontal="center" vertical="center" wrapText="1" readingOrder="2"/>
    </xf>
    <xf numFmtId="0" fontId="5" fillId="6" borderId="21" xfId="29" applyFill="1" applyBorder="1" applyAlignment="1">
      <alignment horizontal="center" vertical="center" wrapText="1" readingOrder="2"/>
    </xf>
    <xf numFmtId="0" fontId="3" fillId="5" borderId="36" xfId="29" applyFont="1" applyFill="1" applyBorder="1" applyAlignment="1">
      <alignment horizontal="center" vertical="center" wrapText="1" readingOrder="1"/>
    </xf>
    <xf numFmtId="0" fontId="3" fillId="5" borderId="37" xfId="29" applyFont="1" applyFill="1" applyBorder="1" applyAlignment="1">
      <alignment horizontal="center" vertical="center" wrapText="1" readingOrder="1"/>
    </xf>
    <xf numFmtId="0" fontId="26" fillId="0" borderId="0" xfId="13" applyFont="1" applyAlignment="1">
      <alignment horizontal="center" vertical="center" wrapText="1" readingOrder="1"/>
    </xf>
    <xf numFmtId="0" fontId="2" fillId="5" borderId="0" xfId="31" applyFont="1" applyFill="1" applyBorder="1" applyAlignment="1">
      <alignment horizontal="center" vertical="center" wrapText="1"/>
    </xf>
    <xf numFmtId="0" fontId="2" fillId="3" borderId="0" xfId="31" applyFont="1" applyFill="1" applyBorder="1" applyAlignment="1">
      <alignment horizontal="center" vertical="center" wrapText="1"/>
    </xf>
    <xf numFmtId="0" fontId="2" fillId="0" borderId="0" xfId="0" applyFont="1" applyAlignment="1">
      <alignment horizontal="center" vertical="center"/>
    </xf>
    <xf numFmtId="1" fontId="17" fillId="6" borderId="57" xfId="4" applyFont="1" applyFill="1" applyBorder="1">
      <alignment horizontal="left" vertical="center" wrapText="1"/>
    </xf>
    <xf numFmtId="1" fontId="17" fillId="6" borderId="47" xfId="4" applyFont="1" applyFill="1" applyBorder="1">
      <alignment horizontal="left" vertical="center" wrapText="1"/>
    </xf>
    <xf numFmtId="49" fontId="2" fillId="6" borderId="18" xfId="15" applyNumberFormat="1" applyFont="1" applyFill="1" applyBorder="1" applyAlignment="1">
      <alignment horizontal="center" vertical="center"/>
    </xf>
    <xf numFmtId="49" fontId="5" fillId="6" borderId="14" xfId="15" applyNumberFormat="1" applyFont="1" applyFill="1" applyBorder="1" applyAlignment="1">
      <alignment horizontal="center" vertical="center" wrapText="1"/>
    </xf>
    <xf numFmtId="49" fontId="17" fillId="6" borderId="17" xfId="15" applyNumberFormat="1" applyFont="1" applyFill="1" applyBorder="1" applyAlignment="1">
      <alignment horizontal="center" vertical="center"/>
    </xf>
    <xf numFmtId="49" fontId="17" fillId="6" borderId="18" xfId="15" applyNumberFormat="1" applyFont="1" applyFill="1" applyBorder="1" applyAlignment="1">
      <alignment horizontal="center" vertical="center"/>
    </xf>
    <xf numFmtId="49" fontId="17" fillId="6" borderId="13" xfId="15" applyNumberFormat="1" applyFont="1" applyFill="1" applyBorder="1" applyAlignment="1">
      <alignment horizontal="center" vertical="center"/>
    </xf>
    <xf numFmtId="49" fontId="5" fillId="5" borderId="0" xfId="0" applyNumberFormat="1" applyFont="1" applyFill="1" applyAlignment="1">
      <alignment horizontal="center" vertical="center" wrapText="1"/>
    </xf>
    <xf numFmtId="0" fontId="48" fillId="5" borderId="0" xfId="0" applyFont="1" applyFill="1" applyAlignment="1">
      <alignment horizontal="right"/>
    </xf>
    <xf numFmtId="170" fontId="3" fillId="5" borderId="18" xfId="18" applyNumberFormat="1" applyFont="1" applyFill="1" applyBorder="1" applyAlignment="1">
      <alignment horizontal="center" vertical="center"/>
    </xf>
    <xf numFmtId="166" fontId="3" fillId="4" borderId="0" xfId="18" applyNumberFormat="1" applyFont="1" applyFill="1" applyAlignment="1">
      <alignment horizontal="center" vertical="center"/>
    </xf>
    <xf numFmtId="166" fontId="3" fillId="3" borderId="0" xfId="0" applyNumberFormat="1" applyFont="1" applyFill="1" applyAlignment="1">
      <alignment horizontal="center" vertical="center"/>
    </xf>
    <xf numFmtId="166" fontId="3" fillId="6" borderId="0" xfId="30" applyNumberFormat="1" applyFont="1" applyFill="1" applyBorder="1">
      <alignment horizontal="right" vertical="center" indent="1"/>
    </xf>
  </cellXfs>
  <cellStyles count="250">
    <cellStyle name="20% - Accent1 2" xfId="39" xr:uid="{00000000-0005-0000-0000-000000000000}"/>
    <cellStyle name="20% - Accent2 2" xfId="40" xr:uid="{00000000-0005-0000-0000-000001000000}"/>
    <cellStyle name="20% - Accent3 2" xfId="41" xr:uid="{00000000-0005-0000-0000-000002000000}"/>
    <cellStyle name="20% - Accent4 2" xfId="42" xr:uid="{00000000-0005-0000-0000-000003000000}"/>
    <cellStyle name="20% - Accent5 2" xfId="43" xr:uid="{00000000-0005-0000-0000-000004000000}"/>
    <cellStyle name="20% - Accent5 3" xfId="44" xr:uid="{00000000-0005-0000-0000-000005000000}"/>
    <cellStyle name="20% - Accent6 2" xfId="45" xr:uid="{00000000-0005-0000-0000-000006000000}"/>
    <cellStyle name="20% - Accent6 3" xfId="46" xr:uid="{00000000-0005-0000-0000-000007000000}"/>
    <cellStyle name="40% - Accent1 2" xfId="47" xr:uid="{00000000-0005-0000-0000-000008000000}"/>
    <cellStyle name="40% - Accent1 3" xfId="48" xr:uid="{00000000-0005-0000-0000-000009000000}"/>
    <cellStyle name="40% - Accent2 2" xfId="49" xr:uid="{00000000-0005-0000-0000-00000A000000}"/>
    <cellStyle name="40% - Accent2 3" xfId="50" xr:uid="{00000000-0005-0000-0000-00000B000000}"/>
    <cellStyle name="40% - Accent3 2" xfId="51" xr:uid="{00000000-0005-0000-0000-00000C000000}"/>
    <cellStyle name="40% - Accent4 2" xfId="52" xr:uid="{00000000-0005-0000-0000-00000D000000}"/>
    <cellStyle name="40% - Accent4 3" xfId="53" xr:uid="{00000000-0005-0000-0000-00000E000000}"/>
    <cellStyle name="40% - Accent5 2" xfId="54" xr:uid="{00000000-0005-0000-0000-00000F000000}"/>
    <cellStyle name="40% - Accent5 3" xfId="55" xr:uid="{00000000-0005-0000-0000-000010000000}"/>
    <cellStyle name="40% - Accent6 2" xfId="56" xr:uid="{00000000-0005-0000-0000-000011000000}"/>
    <cellStyle name="40% - Accent6 3" xfId="57" xr:uid="{00000000-0005-0000-0000-000012000000}"/>
    <cellStyle name="60% - Accent1 2" xfId="58" xr:uid="{00000000-0005-0000-0000-000013000000}"/>
    <cellStyle name="60% - Accent2 2" xfId="59" xr:uid="{00000000-0005-0000-0000-000014000000}"/>
    <cellStyle name="60% - Accent3 2" xfId="60" xr:uid="{00000000-0005-0000-0000-000015000000}"/>
    <cellStyle name="60% - Accent4 2" xfId="61" xr:uid="{00000000-0005-0000-0000-000016000000}"/>
    <cellStyle name="60% - Accent5 2" xfId="62" xr:uid="{00000000-0005-0000-0000-000017000000}"/>
    <cellStyle name="60% - Accent6 2" xfId="63" xr:uid="{00000000-0005-0000-0000-000018000000}"/>
    <cellStyle name="Accent1 2" xfId="64" xr:uid="{00000000-0005-0000-0000-000019000000}"/>
    <cellStyle name="Accent2 2" xfId="65" xr:uid="{00000000-0005-0000-0000-00001A000000}"/>
    <cellStyle name="Accent3 2" xfId="66" xr:uid="{00000000-0005-0000-0000-00001B000000}"/>
    <cellStyle name="Accent4 2" xfId="67" xr:uid="{00000000-0005-0000-0000-00001C000000}"/>
    <cellStyle name="Accent5 2" xfId="68" xr:uid="{00000000-0005-0000-0000-00001D000000}"/>
    <cellStyle name="Accent5 3" xfId="69" xr:uid="{00000000-0005-0000-0000-00001E000000}"/>
    <cellStyle name="Accent6 2" xfId="70" xr:uid="{00000000-0005-0000-0000-00001F000000}"/>
    <cellStyle name="Bad 2" xfId="71" xr:uid="{00000000-0005-0000-0000-000020000000}"/>
    <cellStyle name="Calculation 2" xfId="72" xr:uid="{00000000-0005-0000-0000-000021000000}"/>
    <cellStyle name="Check Cell 2" xfId="73" xr:uid="{00000000-0005-0000-0000-000022000000}"/>
    <cellStyle name="Comma 10" xfId="74" xr:uid="{00000000-0005-0000-0000-000023000000}"/>
    <cellStyle name="Comma 2" xfId="75" xr:uid="{00000000-0005-0000-0000-000024000000}"/>
    <cellStyle name="Comma 2 2" xfId="76" xr:uid="{00000000-0005-0000-0000-000025000000}"/>
    <cellStyle name="Comma 2 2 2" xfId="77" xr:uid="{00000000-0005-0000-0000-000026000000}"/>
    <cellStyle name="Comma 2 2 3" xfId="78" xr:uid="{00000000-0005-0000-0000-000027000000}"/>
    <cellStyle name="Comma 2 3" xfId="79" xr:uid="{00000000-0005-0000-0000-000028000000}"/>
    <cellStyle name="Comma 2 3 2" xfId="80" xr:uid="{00000000-0005-0000-0000-000029000000}"/>
    <cellStyle name="Comma 2 3 3" xfId="81" xr:uid="{00000000-0005-0000-0000-00002A000000}"/>
    <cellStyle name="Comma 2 4" xfId="82" xr:uid="{00000000-0005-0000-0000-00002B000000}"/>
    <cellStyle name="Comma 2 5" xfId="83" xr:uid="{00000000-0005-0000-0000-00002C000000}"/>
    <cellStyle name="Comma 2 6" xfId="84" xr:uid="{00000000-0005-0000-0000-00002D000000}"/>
    <cellStyle name="Comma 3" xfId="85" xr:uid="{00000000-0005-0000-0000-00002E000000}"/>
    <cellStyle name="Comma 3 2" xfId="86" xr:uid="{00000000-0005-0000-0000-00002F000000}"/>
    <cellStyle name="Comma 3 2 2" xfId="87" xr:uid="{00000000-0005-0000-0000-000030000000}"/>
    <cellStyle name="Comma 3 2 3" xfId="88" xr:uid="{00000000-0005-0000-0000-000031000000}"/>
    <cellStyle name="Comma 3 3" xfId="89" xr:uid="{00000000-0005-0000-0000-000032000000}"/>
    <cellStyle name="Comma 3 4" xfId="90" xr:uid="{00000000-0005-0000-0000-000033000000}"/>
    <cellStyle name="Comma 3 5" xfId="91" xr:uid="{00000000-0005-0000-0000-000034000000}"/>
    <cellStyle name="Comma 4" xfId="92" xr:uid="{00000000-0005-0000-0000-000035000000}"/>
    <cellStyle name="Comma 4 2" xfId="93" xr:uid="{00000000-0005-0000-0000-000036000000}"/>
    <cellStyle name="Comma 5" xfId="94" xr:uid="{00000000-0005-0000-0000-000037000000}"/>
    <cellStyle name="Explanatory Text 2" xfId="95" xr:uid="{00000000-0005-0000-0000-000038000000}"/>
    <cellStyle name="Good 2" xfId="96" xr:uid="{00000000-0005-0000-0000-000039000000}"/>
    <cellStyle name="H1" xfId="1" xr:uid="{00000000-0005-0000-0000-00003A000000}"/>
    <cellStyle name="H1 2" xfId="97" xr:uid="{00000000-0005-0000-0000-00003B000000}"/>
    <cellStyle name="H1 2 2" xfId="98" xr:uid="{00000000-0005-0000-0000-00003C000000}"/>
    <cellStyle name="H2" xfId="2" xr:uid="{00000000-0005-0000-0000-00003D000000}"/>
    <cellStyle name="H2 2" xfId="99" xr:uid="{00000000-0005-0000-0000-00003E000000}"/>
    <cellStyle name="H2 2 2" xfId="100" xr:uid="{00000000-0005-0000-0000-00003F000000}"/>
    <cellStyle name="had" xfId="3" xr:uid="{00000000-0005-0000-0000-000040000000}"/>
    <cellStyle name="had 2" xfId="101" xr:uid="{00000000-0005-0000-0000-000041000000}"/>
    <cellStyle name="had 2 2" xfId="102" xr:uid="{00000000-0005-0000-0000-000042000000}"/>
    <cellStyle name="had0" xfId="4" xr:uid="{00000000-0005-0000-0000-000043000000}"/>
    <cellStyle name="Had1" xfId="5" xr:uid="{00000000-0005-0000-0000-000044000000}"/>
    <cellStyle name="Had2" xfId="6" xr:uid="{00000000-0005-0000-0000-000045000000}"/>
    <cellStyle name="Had3" xfId="7" xr:uid="{00000000-0005-0000-0000-000046000000}"/>
    <cellStyle name="Had3 2" xfId="103" xr:uid="{00000000-0005-0000-0000-000047000000}"/>
    <cellStyle name="Header" xfId="104" xr:uid="{00000000-0005-0000-0000-000048000000}"/>
    <cellStyle name="Heading 1 2" xfId="105" xr:uid="{00000000-0005-0000-0000-000049000000}"/>
    <cellStyle name="Heading 2 2" xfId="106" xr:uid="{00000000-0005-0000-0000-00004A000000}"/>
    <cellStyle name="Heading 2 3" xfId="107" xr:uid="{00000000-0005-0000-0000-00004B000000}"/>
    <cellStyle name="Heading 3 2" xfId="108" xr:uid="{00000000-0005-0000-0000-00004C000000}"/>
    <cellStyle name="Heading 4 2" xfId="109" xr:uid="{00000000-0005-0000-0000-00004D000000}"/>
    <cellStyle name="Hyperlink" xfId="8" builtinId="8"/>
    <cellStyle name="Hyperlink 2" xfId="110" xr:uid="{00000000-0005-0000-0000-00004F000000}"/>
    <cellStyle name="Input 2" xfId="111" xr:uid="{00000000-0005-0000-0000-000050000000}"/>
    <cellStyle name="inxa" xfId="9" xr:uid="{00000000-0005-0000-0000-000051000000}"/>
    <cellStyle name="inxe" xfId="10" xr:uid="{00000000-0005-0000-0000-000052000000}"/>
    <cellStyle name="Linked Cell 2" xfId="112" xr:uid="{00000000-0005-0000-0000-000053000000}"/>
    <cellStyle name="m49048872" xfId="113" xr:uid="{00000000-0005-0000-0000-000054000000}"/>
    <cellStyle name="MS_Arabic" xfId="114" xr:uid="{00000000-0005-0000-0000-000055000000}"/>
    <cellStyle name="Neutral 2" xfId="115" xr:uid="{00000000-0005-0000-0000-000056000000}"/>
    <cellStyle name="Normal" xfId="0" builtinId="0"/>
    <cellStyle name="Normal 10" xfId="11" xr:uid="{00000000-0005-0000-0000-000058000000}"/>
    <cellStyle name="Normal 10 2" xfId="116" xr:uid="{00000000-0005-0000-0000-000059000000}"/>
    <cellStyle name="Normal 10 2 2" xfId="117" xr:uid="{00000000-0005-0000-0000-00005A000000}"/>
    <cellStyle name="Normal 10 2 3" xfId="118" xr:uid="{00000000-0005-0000-0000-00005B000000}"/>
    <cellStyle name="Normal 11" xfId="119" xr:uid="{00000000-0005-0000-0000-00005C000000}"/>
    <cellStyle name="Normal 11 2" xfId="120" xr:uid="{00000000-0005-0000-0000-00005D000000}"/>
    <cellStyle name="Normal 11 3" xfId="121" xr:uid="{00000000-0005-0000-0000-00005E000000}"/>
    <cellStyle name="Normal 12" xfId="122" xr:uid="{00000000-0005-0000-0000-00005F000000}"/>
    <cellStyle name="Normal 12 2" xfId="123" xr:uid="{00000000-0005-0000-0000-000060000000}"/>
    <cellStyle name="Normal 12 2 2" xfId="124" xr:uid="{00000000-0005-0000-0000-000061000000}"/>
    <cellStyle name="Normal 12 3" xfId="125" xr:uid="{00000000-0005-0000-0000-000062000000}"/>
    <cellStyle name="Normal 13" xfId="12" xr:uid="{00000000-0005-0000-0000-000063000000}"/>
    <cellStyle name="Normal 13 2" xfId="126" xr:uid="{00000000-0005-0000-0000-000064000000}"/>
    <cellStyle name="Normal 13 2 2" xfId="127" xr:uid="{00000000-0005-0000-0000-000065000000}"/>
    <cellStyle name="Normal 13 2 3" xfId="128" xr:uid="{00000000-0005-0000-0000-000066000000}"/>
    <cellStyle name="Normal 13 3" xfId="129" xr:uid="{00000000-0005-0000-0000-000067000000}"/>
    <cellStyle name="Normal 13 4" xfId="130" xr:uid="{00000000-0005-0000-0000-000068000000}"/>
    <cellStyle name="Normal 14" xfId="131" xr:uid="{00000000-0005-0000-0000-000069000000}"/>
    <cellStyle name="Normal 14 2" xfId="132" xr:uid="{00000000-0005-0000-0000-00006A000000}"/>
    <cellStyle name="Normal 14 2 2" xfId="133" xr:uid="{00000000-0005-0000-0000-00006B000000}"/>
    <cellStyle name="Normal 15" xfId="134" xr:uid="{00000000-0005-0000-0000-00006C000000}"/>
    <cellStyle name="Normal 15 2" xfId="135" xr:uid="{00000000-0005-0000-0000-00006D000000}"/>
    <cellStyle name="Normal 15 2 2" xfId="136" xr:uid="{00000000-0005-0000-0000-00006E000000}"/>
    <cellStyle name="Normal 15 3" xfId="137" xr:uid="{00000000-0005-0000-0000-00006F000000}"/>
    <cellStyle name="Normal 16" xfId="138" xr:uid="{00000000-0005-0000-0000-000070000000}"/>
    <cellStyle name="Normal 17" xfId="139" xr:uid="{00000000-0005-0000-0000-000071000000}"/>
    <cellStyle name="Normal 18" xfId="140" xr:uid="{00000000-0005-0000-0000-000072000000}"/>
    <cellStyle name="Normal 19" xfId="141" xr:uid="{00000000-0005-0000-0000-000073000000}"/>
    <cellStyle name="Normal 2" xfId="13" xr:uid="{00000000-0005-0000-0000-000074000000}"/>
    <cellStyle name="Normal 2 2" xfId="14" xr:uid="{00000000-0005-0000-0000-000075000000}"/>
    <cellStyle name="Normal 2 2 2" xfId="142" xr:uid="{00000000-0005-0000-0000-000076000000}"/>
    <cellStyle name="Normal 2 2 2 2" xfId="143" xr:uid="{00000000-0005-0000-0000-000077000000}"/>
    <cellStyle name="Normal 2 2 2 2 2" xfId="144" xr:uid="{00000000-0005-0000-0000-000078000000}"/>
    <cellStyle name="Normal 2 2 3" xfId="145" xr:uid="{00000000-0005-0000-0000-000079000000}"/>
    <cellStyle name="Normal 2 2 3 2" xfId="146" xr:uid="{00000000-0005-0000-0000-00007A000000}"/>
    <cellStyle name="Normal 2 2 4" xfId="147" xr:uid="{00000000-0005-0000-0000-00007B000000}"/>
    <cellStyle name="Normal 2 3" xfId="148" xr:uid="{00000000-0005-0000-0000-00007C000000}"/>
    <cellStyle name="Normal 2 3 2" xfId="149" xr:uid="{00000000-0005-0000-0000-00007D000000}"/>
    <cellStyle name="Normal 2 3 3" xfId="150" xr:uid="{00000000-0005-0000-0000-00007E000000}"/>
    <cellStyle name="Normal 2 3 4" xfId="151" xr:uid="{00000000-0005-0000-0000-00007F000000}"/>
    <cellStyle name="Normal 2 4" xfId="152" xr:uid="{00000000-0005-0000-0000-000080000000}"/>
    <cellStyle name="Normal 2 4 2" xfId="153" xr:uid="{00000000-0005-0000-0000-000081000000}"/>
    <cellStyle name="Normal 2 4 3" xfId="154" xr:uid="{00000000-0005-0000-0000-000082000000}"/>
    <cellStyle name="Normal 2 5" xfId="155" xr:uid="{00000000-0005-0000-0000-000083000000}"/>
    <cellStyle name="Normal 2_نشره التجاره الداخليه 21" xfId="36" xr:uid="{00000000-0005-0000-0000-000084000000}"/>
    <cellStyle name="Normal 20" xfId="156" xr:uid="{00000000-0005-0000-0000-000085000000}"/>
    <cellStyle name="Normal 21" xfId="38" xr:uid="{00000000-0005-0000-0000-000086000000}"/>
    <cellStyle name="Normal 3" xfId="15" xr:uid="{00000000-0005-0000-0000-000087000000}"/>
    <cellStyle name="Normal 3 10" xfId="157" xr:uid="{00000000-0005-0000-0000-000088000000}"/>
    <cellStyle name="Normal 3 10 2" xfId="158" xr:uid="{00000000-0005-0000-0000-000089000000}"/>
    <cellStyle name="Normal 3 10 3" xfId="159" xr:uid="{00000000-0005-0000-0000-00008A000000}"/>
    <cellStyle name="Normal 3 2" xfId="37" xr:uid="{00000000-0005-0000-0000-00008B000000}"/>
    <cellStyle name="Normal 3 2 2" xfId="160" xr:uid="{00000000-0005-0000-0000-00008C000000}"/>
    <cellStyle name="Normal 3 3" xfId="161" xr:uid="{00000000-0005-0000-0000-00008D000000}"/>
    <cellStyle name="Normal 3 4" xfId="162" xr:uid="{00000000-0005-0000-0000-00008E000000}"/>
    <cellStyle name="Normal 3 4 2" xfId="163" xr:uid="{00000000-0005-0000-0000-00008F000000}"/>
    <cellStyle name="Normal 3 4 2 2" xfId="164" xr:uid="{00000000-0005-0000-0000-000090000000}"/>
    <cellStyle name="Normal 3 4 3" xfId="165" xr:uid="{00000000-0005-0000-0000-000091000000}"/>
    <cellStyle name="Normal 3 4 4" xfId="166" xr:uid="{00000000-0005-0000-0000-000092000000}"/>
    <cellStyle name="Normal 3 5" xfId="167" xr:uid="{00000000-0005-0000-0000-000093000000}"/>
    <cellStyle name="Normal 3 6" xfId="168" xr:uid="{00000000-0005-0000-0000-000094000000}"/>
    <cellStyle name="Normal 3 6 2" xfId="169" xr:uid="{00000000-0005-0000-0000-000095000000}"/>
    <cellStyle name="Normal 3 6 3" xfId="170" xr:uid="{00000000-0005-0000-0000-000096000000}"/>
    <cellStyle name="Normal 3 7" xfId="171" xr:uid="{00000000-0005-0000-0000-000097000000}"/>
    <cellStyle name="Normal 3 8" xfId="249" xr:uid="{00000000-0005-0000-0000-000098000000}"/>
    <cellStyle name="Normal 4" xfId="16" xr:uid="{00000000-0005-0000-0000-000099000000}"/>
    <cellStyle name="Normal 4 2" xfId="17" xr:uid="{00000000-0005-0000-0000-00009A000000}"/>
    <cellStyle name="Normal 4 2 2" xfId="172" xr:uid="{00000000-0005-0000-0000-00009B000000}"/>
    <cellStyle name="Normal 4 2 3" xfId="173" xr:uid="{00000000-0005-0000-0000-00009C000000}"/>
    <cellStyle name="Normal 4 2 4" xfId="174" xr:uid="{00000000-0005-0000-0000-00009D000000}"/>
    <cellStyle name="Normal 4 3" xfId="175" xr:uid="{00000000-0005-0000-0000-00009E000000}"/>
    <cellStyle name="Normal 4 3 2" xfId="176" xr:uid="{00000000-0005-0000-0000-00009F000000}"/>
    <cellStyle name="Normal 4 3 3" xfId="177" xr:uid="{00000000-0005-0000-0000-0000A0000000}"/>
    <cellStyle name="Normal 4 4" xfId="178" xr:uid="{00000000-0005-0000-0000-0000A1000000}"/>
    <cellStyle name="Normal 4 4 2" xfId="179" xr:uid="{00000000-0005-0000-0000-0000A2000000}"/>
    <cellStyle name="Normal 4 5" xfId="180" xr:uid="{00000000-0005-0000-0000-0000A3000000}"/>
    <cellStyle name="Normal 4 6" xfId="181" xr:uid="{00000000-0005-0000-0000-0000A4000000}"/>
    <cellStyle name="Normal 5" xfId="18" xr:uid="{00000000-0005-0000-0000-0000A5000000}"/>
    <cellStyle name="Normal 5 2" xfId="183" xr:uid="{00000000-0005-0000-0000-0000A6000000}"/>
    <cellStyle name="Normal 5 2 2" xfId="184" xr:uid="{00000000-0005-0000-0000-0000A7000000}"/>
    <cellStyle name="Normal 5 2 3" xfId="185" xr:uid="{00000000-0005-0000-0000-0000A8000000}"/>
    <cellStyle name="Normal 5 3" xfId="186" xr:uid="{00000000-0005-0000-0000-0000A9000000}"/>
    <cellStyle name="Normal 5 4" xfId="182" xr:uid="{00000000-0005-0000-0000-0000AA000000}"/>
    <cellStyle name="Normal 6" xfId="34" xr:uid="{00000000-0005-0000-0000-0000AB000000}"/>
    <cellStyle name="Normal 6 2" xfId="188" xr:uid="{00000000-0005-0000-0000-0000AC000000}"/>
    <cellStyle name="Normal 6 2 2" xfId="189" xr:uid="{00000000-0005-0000-0000-0000AD000000}"/>
    <cellStyle name="Normal 6 2 3" xfId="190" xr:uid="{00000000-0005-0000-0000-0000AE000000}"/>
    <cellStyle name="Normal 6 3" xfId="191" xr:uid="{00000000-0005-0000-0000-0000AF000000}"/>
    <cellStyle name="Normal 6 3 2" xfId="192" xr:uid="{00000000-0005-0000-0000-0000B0000000}"/>
    <cellStyle name="Normal 6 4" xfId="193" xr:uid="{00000000-0005-0000-0000-0000B1000000}"/>
    <cellStyle name="Normal 6 5" xfId="187" xr:uid="{00000000-0005-0000-0000-0000B2000000}"/>
    <cellStyle name="Normal 60" xfId="194" xr:uid="{00000000-0005-0000-0000-0000B3000000}"/>
    <cellStyle name="Normal 60 2" xfId="195" xr:uid="{00000000-0005-0000-0000-0000B4000000}"/>
    <cellStyle name="Normal 7" xfId="35" xr:uid="{00000000-0005-0000-0000-0000B5000000}"/>
    <cellStyle name="Normal 7 2" xfId="197" xr:uid="{00000000-0005-0000-0000-0000B6000000}"/>
    <cellStyle name="Normal 7 2 2" xfId="198" xr:uid="{00000000-0005-0000-0000-0000B7000000}"/>
    <cellStyle name="Normal 7 3" xfId="199" xr:uid="{00000000-0005-0000-0000-0000B8000000}"/>
    <cellStyle name="Normal 7 3 2" xfId="200" xr:uid="{00000000-0005-0000-0000-0000B9000000}"/>
    <cellStyle name="Normal 7 4" xfId="201" xr:uid="{00000000-0005-0000-0000-0000BA000000}"/>
    <cellStyle name="Normal 7 5" xfId="202" xr:uid="{00000000-0005-0000-0000-0000BB000000}"/>
    <cellStyle name="Normal 7 6" xfId="196" xr:uid="{00000000-0005-0000-0000-0000BC000000}"/>
    <cellStyle name="Normal 8" xfId="203" xr:uid="{00000000-0005-0000-0000-0000BD000000}"/>
    <cellStyle name="Normal 8 2" xfId="204" xr:uid="{00000000-0005-0000-0000-0000BE000000}"/>
    <cellStyle name="Normal 8 2 2" xfId="205" xr:uid="{00000000-0005-0000-0000-0000BF000000}"/>
    <cellStyle name="Normal 8 3" xfId="206" xr:uid="{00000000-0005-0000-0000-0000C0000000}"/>
    <cellStyle name="Normal 8 4" xfId="207" xr:uid="{00000000-0005-0000-0000-0000C1000000}"/>
    <cellStyle name="Normal 9" xfId="19" xr:uid="{00000000-0005-0000-0000-0000C2000000}"/>
    <cellStyle name="Normal 9 2" xfId="208" xr:uid="{00000000-0005-0000-0000-0000C3000000}"/>
    <cellStyle name="Normal_جداول النشرة الفصلية الجديدة بدون كلمة السر" xfId="20" xr:uid="{00000000-0005-0000-0000-0000C4000000}"/>
    <cellStyle name="NotA" xfId="21" xr:uid="{00000000-0005-0000-0000-0000C5000000}"/>
    <cellStyle name="Note" xfId="22" builtinId="10" customBuiltin="1"/>
    <cellStyle name="Note 2" xfId="209" xr:uid="{00000000-0005-0000-0000-0000C7000000}"/>
    <cellStyle name="Note 3" xfId="210" xr:uid="{00000000-0005-0000-0000-0000C8000000}"/>
    <cellStyle name="Note 4" xfId="211" xr:uid="{00000000-0005-0000-0000-0000C9000000}"/>
    <cellStyle name="Output 2" xfId="212" xr:uid="{00000000-0005-0000-0000-0000CA000000}"/>
    <cellStyle name="Percent" xfId="23" builtinId="5"/>
    <cellStyle name="Percent 2" xfId="24" xr:uid="{00000000-0005-0000-0000-0000CC000000}"/>
    <cellStyle name="Percent 2 2" xfId="213" xr:uid="{00000000-0005-0000-0000-0000CD000000}"/>
    <cellStyle name="Percent 2 2 2" xfId="214" xr:uid="{00000000-0005-0000-0000-0000CE000000}"/>
    <cellStyle name="Percent 2 3" xfId="215" xr:uid="{00000000-0005-0000-0000-0000CF000000}"/>
    <cellStyle name="Percent 2 4" xfId="216" xr:uid="{00000000-0005-0000-0000-0000D0000000}"/>
    <cellStyle name="Percent 2 5" xfId="217" xr:uid="{00000000-0005-0000-0000-0000D1000000}"/>
    <cellStyle name="Percent 3" xfId="218" xr:uid="{00000000-0005-0000-0000-0000D2000000}"/>
    <cellStyle name="Percent 3 2" xfId="219" xr:uid="{00000000-0005-0000-0000-0000D3000000}"/>
    <cellStyle name="Percent 4" xfId="220" xr:uid="{00000000-0005-0000-0000-0000D4000000}"/>
    <cellStyle name="Percent 4 2" xfId="221" xr:uid="{00000000-0005-0000-0000-0000D5000000}"/>
    <cellStyle name="s32" xfId="222" xr:uid="{00000000-0005-0000-0000-0000D6000000}"/>
    <cellStyle name="s35" xfId="223" xr:uid="{00000000-0005-0000-0000-0000D7000000}"/>
    <cellStyle name="s37" xfId="224" xr:uid="{00000000-0005-0000-0000-0000D8000000}"/>
    <cellStyle name="s44" xfId="225" xr:uid="{00000000-0005-0000-0000-0000D9000000}"/>
    <cellStyle name="s73" xfId="226" xr:uid="{00000000-0005-0000-0000-0000DA000000}"/>
    <cellStyle name="s78" xfId="227" xr:uid="{00000000-0005-0000-0000-0000DB000000}"/>
    <cellStyle name="s80" xfId="228" xr:uid="{00000000-0005-0000-0000-0000DC000000}"/>
    <cellStyle name="s93" xfId="229" xr:uid="{00000000-0005-0000-0000-0000DD000000}"/>
    <cellStyle name="s94" xfId="230" xr:uid="{00000000-0005-0000-0000-0000DE000000}"/>
    <cellStyle name="Style 1" xfId="231" xr:uid="{00000000-0005-0000-0000-0000DF000000}"/>
    <cellStyle name="T1" xfId="25" xr:uid="{00000000-0005-0000-0000-0000E0000000}"/>
    <cellStyle name="T1 2" xfId="232" xr:uid="{00000000-0005-0000-0000-0000E1000000}"/>
    <cellStyle name="T1 2 2" xfId="233" xr:uid="{00000000-0005-0000-0000-0000E2000000}"/>
    <cellStyle name="T2" xfId="26" xr:uid="{00000000-0005-0000-0000-0000E3000000}"/>
    <cellStyle name="T2 2" xfId="234" xr:uid="{00000000-0005-0000-0000-0000E4000000}"/>
    <cellStyle name="T2 2 2" xfId="235" xr:uid="{00000000-0005-0000-0000-0000E5000000}"/>
    <cellStyle name="Title 2" xfId="236" xr:uid="{00000000-0005-0000-0000-0000E6000000}"/>
    <cellStyle name="Total" xfId="27" builtinId="25" customBuiltin="1"/>
    <cellStyle name="Total 2" xfId="237" xr:uid="{00000000-0005-0000-0000-0000E8000000}"/>
    <cellStyle name="Total 2 2" xfId="238" xr:uid="{00000000-0005-0000-0000-0000E9000000}"/>
    <cellStyle name="Total 3" xfId="239" xr:uid="{00000000-0005-0000-0000-0000EA000000}"/>
    <cellStyle name="Total 4" xfId="240" xr:uid="{00000000-0005-0000-0000-0000EB000000}"/>
    <cellStyle name="Total1" xfId="28" xr:uid="{00000000-0005-0000-0000-0000EC000000}"/>
    <cellStyle name="TXT1" xfId="29" xr:uid="{00000000-0005-0000-0000-0000ED000000}"/>
    <cellStyle name="TXT1 2" xfId="241" xr:uid="{00000000-0005-0000-0000-0000EE000000}"/>
    <cellStyle name="TXT1 2 2" xfId="242" xr:uid="{00000000-0005-0000-0000-0000EF000000}"/>
    <cellStyle name="TXT2" xfId="30" xr:uid="{00000000-0005-0000-0000-0000F0000000}"/>
    <cellStyle name="TXT3" xfId="31" xr:uid="{00000000-0005-0000-0000-0000F1000000}"/>
    <cellStyle name="TXT4" xfId="32" xr:uid="{00000000-0005-0000-0000-0000F2000000}"/>
    <cellStyle name="TXT5" xfId="33" xr:uid="{00000000-0005-0000-0000-0000F3000000}"/>
    <cellStyle name="Warning Text 2" xfId="243" xr:uid="{00000000-0005-0000-0000-0000F4000000}"/>
    <cellStyle name="دعوم" xfId="244" xr:uid="{00000000-0005-0000-0000-0000F5000000}"/>
    <cellStyle name="دعوم 2" xfId="245" xr:uid="{00000000-0005-0000-0000-0000F6000000}"/>
    <cellStyle name="دعوم 2 2" xfId="246" xr:uid="{00000000-0005-0000-0000-0000F7000000}"/>
    <cellStyle name="دعوم 3" xfId="247" xr:uid="{00000000-0005-0000-0000-0000F8000000}"/>
    <cellStyle name="عادي_الملف اللي فيه أستنمارة النقل والمواصلات" xfId="248" xr:uid="{00000000-0005-0000-0000-0000F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extLst>
              <c:ext xmlns:c16="http://schemas.microsoft.com/office/drawing/2014/chart" uri="{C3380CC4-5D6E-409C-BE32-E72D297353CC}">
                <c16:uniqueId val="{00000000-81E7-41D8-97A4-66C220EC1ACF}"/>
              </c:ext>
            </c:extLst>
          </c:dPt>
          <c:dLbls>
            <c:dLbl>
              <c:idx val="0"/>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extLst>
                <c:ext xmlns:c16="http://schemas.microsoft.com/office/drawing/2014/chart" uri="{C3380CC4-5D6E-409C-BE32-E72D297353CC}">
                  <c16:uniqueId val="{00000001-EF8F-41D4-93CA-C29A398528CB}"/>
                </c:ext>
              </c:extLst>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1E7-41D8-97A4-66C220EC1ACF}"/>
                </c:ext>
              </c:extLst>
            </c:dLbl>
            <c:dLbl>
              <c:idx val="2"/>
              <c:layout>
                <c:manualLayout>
                  <c:x val="7.3004661838308393E-2"/>
                  <c:y val="3.9244971528436097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ysClr val="windowText" lastClr="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1E7-41D8-97A4-66C220EC1ACF}"/>
                </c:ext>
              </c:extLst>
            </c:dLbl>
            <c:dLbl>
              <c:idx val="3"/>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extLst>
                <c:ext xmlns:c16="http://schemas.microsoft.com/office/drawing/2014/chart" uri="{C3380CC4-5D6E-409C-BE32-E72D297353CC}">
                  <c16:uniqueId val="{00000002-EF8F-41D4-93CA-C29A398528CB}"/>
                </c:ext>
              </c:extLst>
            </c:dLbl>
            <c:spPr>
              <a:ln>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'94'!$C$7:$F$9</c:f>
              <c:strCache>
                <c:ptCount val="4"/>
                <c:pt idx="0">
                  <c:v>السيارات
Cars</c:v>
                </c:pt>
                <c:pt idx="1">
                  <c:v>النقل
Cargo</c:v>
                </c:pt>
                <c:pt idx="2">
                  <c:v>الحريق/السرقة
Fire/Theft</c:v>
                </c:pt>
                <c:pt idx="3">
                  <c:v>اخرى
Other</c:v>
                </c:pt>
              </c:strCache>
            </c:strRef>
          </c:cat>
          <c:val>
            <c:numRef>
              <c:f>'94'!$C$14:$F$14</c:f>
              <c:numCache>
                <c:formatCode>General</c:formatCode>
                <c:ptCount val="4"/>
                <c:pt idx="0">
                  <c:v>551758</c:v>
                </c:pt>
                <c:pt idx="1">
                  <c:v>179239</c:v>
                </c:pt>
                <c:pt idx="2">
                  <c:v>211512</c:v>
                </c:pt>
                <c:pt idx="3">
                  <c:v>2073240</c:v>
                </c:pt>
              </c:numCache>
            </c:numRef>
          </c:val>
          <c:extLst>
            <c:ext xmlns:c16="http://schemas.microsoft.com/office/drawing/2014/chart" uri="{C3380CC4-5D6E-409C-BE32-E72D297353CC}">
              <c16:uniqueId val="{00000004-81E7-41D8-97A4-66C220EC1ACF}"/>
            </c:ext>
          </c:extLst>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'95'!$C$7:$F$9</c:f>
              <c:strCache>
                <c:ptCount val="4"/>
                <c:pt idx="0">
                  <c:v>السيارات
Cars</c:v>
                </c:pt>
                <c:pt idx="1">
                  <c:v>النقل
Cargo</c:v>
                </c:pt>
                <c:pt idx="2">
                  <c:v>الحريق/السرقة
Fire/Theft</c:v>
                </c:pt>
                <c:pt idx="3">
                  <c:v>اخرى
Other</c:v>
                </c:pt>
              </c:strCache>
            </c:strRef>
          </c:cat>
          <c:val>
            <c:numRef>
              <c:f>'95'!$C$14:$F$14</c:f>
              <c:numCache>
                <c:formatCode>General</c:formatCode>
                <c:ptCount val="4"/>
                <c:pt idx="0">
                  <c:v>565542</c:v>
                </c:pt>
                <c:pt idx="1">
                  <c:v>23249</c:v>
                </c:pt>
                <c:pt idx="2">
                  <c:v>10021</c:v>
                </c:pt>
                <c:pt idx="3">
                  <c:v>81607</c:v>
                </c:pt>
              </c:numCache>
            </c:numRef>
          </c:val>
          <c:extLst>
            <c:ext xmlns:c16="http://schemas.microsoft.com/office/drawing/2014/chart" uri="{C3380CC4-5D6E-409C-BE32-E72D297353CC}">
              <c16:uniqueId val="{00000000-8E6D-4236-B8ED-17CB79AB6E9F}"/>
            </c:ext>
          </c:extLst>
        </c:ser>
        <c:dLbls>
          <c:showLegendKey val="0"/>
          <c:showVal val="0"/>
          <c:showCatName val="0"/>
          <c:showSerName val="0"/>
          <c:showPercent val="0"/>
          <c:showBubbleSize val="0"/>
        </c:dLbls>
        <c:gapWidth val="75"/>
        <c:overlap val="-25"/>
        <c:axId val="131824640"/>
        <c:axId val="131830528"/>
      </c:barChart>
      <c:catAx>
        <c:axId val="131824640"/>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830528"/>
        <c:crosses val="autoZero"/>
        <c:auto val="1"/>
        <c:lblAlgn val="ctr"/>
        <c:lblOffset val="100"/>
        <c:noMultiLvlLbl val="0"/>
      </c:catAx>
      <c:valAx>
        <c:axId val="131830528"/>
        <c:scaling>
          <c:orientation val="minMax"/>
        </c:scaling>
        <c:delete val="1"/>
        <c:axPos val="l"/>
        <c:numFmt formatCode="General" sourceLinked="1"/>
        <c:majorTickMark val="none"/>
        <c:minorTickMark val="none"/>
        <c:tickLblPos val="nextTo"/>
        <c:crossAx val="131824640"/>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36"/>
      <c:rAngAx val="0"/>
    </c:view3D>
    <c:floor>
      <c:thickness val="0"/>
    </c:floor>
    <c:sideWall>
      <c:thickness val="0"/>
    </c:sideWall>
    <c:backWall>
      <c:thickness val="0"/>
    </c:backWall>
    <c:plotArea>
      <c:layout>
        <c:manualLayout>
          <c:layoutTarget val="inner"/>
          <c:xMode val="edge"/>
          <c:yMode val="edge"/>
          <c:x val="7.9725132211958205E-2"/>
          <c:y val="4.3271143119108492E-2"/>
          <c:w val="0.89143187226102027"/>
          <c:h val="0.86305120015870684"/>
        </c:manualLayout>
      </c:layout>
      <c:pie3DChart>
        <c:varyColors val="1"/>
        <c:ser>
          <c:idx val="0"/>
          <c:order val="0"/>
          <c:dPt>
            <c:idx val="0"/>
            <c:bubble3D val="0"/>
            <c:spPr>
              <a:solidFill>
                <a:srgbClr val="C00000"/>
              </a:solidFill>
            </c:spPr>
            <c:extLst>
              <c:ext xmlns:c16="http://schemas.microsoft.com/office/drawing/2014/chart" uri="{C3380CC4-5D6E-409C-BE32-E72D297353CC}">
                <c16:uniqueId val="{00000001-8288-49FF-BF35-6ABB2A43C2C4}"/>
              </c:ext>
            </c:extLst>
          </c:dPt>
          <c:dPt>
            <c:idx val="1"/>
            <c:bubble3D val="0"/>
            <c:spPr>
              <a:solidFill>
                <a:srgbClr val="0000FF"/>
              </a:solidFill>
            </c:spPr>
            <c:extLst>
              <c:ext xmlns:c16="http://schemas.microsoft.com/office/drawing/2014/chart" uri="{C3380CC4-5D6E-409C-BE32-E72D297353CC}">
                <c16:uniqueId val="{00000003-8288-49FF-BF35-6ABB2A43C2C4}"/>
              </c:ext>
            </c:extLst>
          </c:dPt>
          <c:dPt>
            <c:idx val="2"/>
            <c:bubble3D val="0"/>
            <c:spPr>
              <a:solidFill>
                <a:srgbClr val="00CC00"/>
              </a:solidFill>
            </c:spPr>
            <c:extLst>
              <c:ext xmlns:c16="http://schemas.microsoft.com/office/drawing/2014/chart" uri="{C3380CC4-5D6E-409C-BE32-E72D297353CC}">
                <c16:uniqueId val="{00000005-8288-49FF-BF35-6ABB2A43C2C4}"/>
              </c:ext>
            </c:extLst>
          </c:dPt>
          <c:dLbls>
            <c:dLbl>
              <c:idx val="0"/>
              <c:layout>
                <c:manualLayout>
                  <c:x val="0.1587808711370837"/>
                  <c:y val="-0.29993483601126286"/>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288-49FF-BF35-6ABB2A43C2C4}"/>
                </c:ext>
              </c:extLst>
            </c:dLbl>
            <c:dLbl>
              <c:idx val="1"/>
              <c:layout>
                <c:manualLayout>
                  <c:x val="-3.839255460025881E-2"/>
                  <c:y val="-2.283296132898674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288-49FF-BF35-6ABB2A43C2C4}"/>
                </c:ext>
              </c:extLst>
            </c:dLbl>
            <c:dLbl>
              <c:idx val="2"/>
              <c:layout>
                <c:manualLayout>
                  <c:x val="-3.6149517259996246E-2"/>
                  <c:y val="0.18404379676299717"/>
                </c:manualLayout>
              </c:layout>
              <c:numFmt formatCode="0.00%" sourceLinked="0"/>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288-49FF-BF35-6ABB2A43C2C4}"/>
                </c:ext>
              </c:extLst>
            </c:dLbl>
            <c:numFmt formatCode="0.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GR_31!$J$2:$L$2</c:f>
              <c:strCache>
                <c:ptCount val="3"/>
                <c:pt idx="0">
                  <c:v>قطرية
Qatari</c:v>
                </c:pt>
                <c:pt idx="1">
                  <c:v>عربية
Arabic</c:v>
                </c:pt>
                <c:pt idx="2">
                  <c:v>أخرى
Other</c:v>
                </c:pt>
              </c:strCache>
            </c:strRef>
          </c:cat>
          <c:val>
            <c:numRef>
              <c:f>GR_31!$J$3:$L$3</c:f>
              <c:numCache>
                <c:formatCode>0_ </c:formatCode>
                <c:ptCount val="3"/>
                <c:pt idx="0">
                  <c:v>482249</c:v>
                </c:pt>
                <c:pt idx="1">
                  <c:v>106519</c:v>
                </c:pt>
                <c:pt idx="2">
                  <c:v>396744</c:v>
                </c:pt>
              </c:numCache>
            </c:numRef>
          </c:val>
          <c:extLst>
            <c:ext xmlns:c16="http://schemas.microsoft.com/office/drawing/2014/chart" uri="{C3380CC4-5D6E-409C-BE32-E72D297353CC}">
              <c16:uniqueId val="{00000006-8288-49FF-BF35-6ABB2A43C2C4}"/>
            </c:ext>
          </c:extLst>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91440</xdr:rowOff>
    </xdr:from>
    <xdr:to>
      <xdr:col>0</xdr:col>
      <xdr:colOff>5149215</xdr:colOff>
      <xdr:row>4</xdr:row>
      <xdr:rowOff>106679</xdr:rowOff>
    </xdr:to>
    <xdr:pic>
      <xdr:nvPicPr>
        <xdr:cNvPr id="1167552" name="Picture 5" descr="ORNA430.WMF">
          <a:extLst>
            <a:ext uri="{FF2B5EF4-FFF2-40B4-BE49-F238E27FC236}">
              <a16:creationId xmlns:a16="http://schemas.microsoft.com/office/drawing/2014/main" id="{00000000-0008-0000-0000-0000C0D01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93863" y="-104679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1695450</xdr:colOff>
      <xdr:row>0</xdr:row>
      <xdr:rowOff>28575</xdr:rowOff>
    </xdr:from>
    <xdr:to>
      <xdr:col>6</xdr:col>
      <xdr:colOff>2989681</xdr:colOff>
      <xdr:row>1</xdr:row>
      <xdr:rowOff>110240</xdr:rowOff>
    </xdr:to>
    <xdr:pic>
      <xdr:nvPicPr>
        <xdr:cNvPr id="6" name="Picture 5">
          <a:extLst>
            <a:ext uri="{FF2B5EF4-FFF2-40B4-BE49-F238E27FC236}">
              <a16:creationId xmlns:a16="http://schemas.microsoft.com/office/drawing/2014/main" id="{39ACE739-C7AB-4DB7-9179-B1007B5939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77519" y="28575"/>
          <a:ext cx="1294231" cy="7674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352425</xdr:colOff>
      <xdr:row>0</xdr:row>
      <xdr:rowOff>47625</xdr:rowOff>
    </xdr:from>
    <xdr:to>
      <xdr:col>6</xdr:col>
      <xdr:colOff>1646656</xdr:colOff>
      <xdr:row>1</xdr:row>
      <xdr:rowOff>129290</xdr:rowOff>
    </xdr:to>
    <xdr:pic>
      <xdr:nvPicPr>
        <xdr:cNvPr id="7" name="Picture 6">
          <a:extLst>
            <a:ext uri="{FF2B5EF4-FFF2-40B4-BE49-F238E27FC236}">
              <a16:creationId xmlns:a16="http://schemas.microsoft.com/office/drawing/2014/main" id="{C7B00818-0394-4CFA-885F-E5ADBC456C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87044" y="47625"/>
          <a:ext cx="1294231" cy="7674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mn-ea"/>
              <a:cs typeface="Sultan bold" pitchFamily="2" charset="-78"/>
            </a:rPr>
            <a:t>ب - إحصاءات التأمين</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42333</xdr:rowOff>
    </xdr:from>
    <xdr:to>
      <xdr:col>8</xdr:col>
      <xdr:colOff>246481</xdr:colOff>
      <xdr:row>1</xdr:row>
      <xdr:rowOff>68965</xdr:rowOff>
    </xdr:to>
    <xdr:pic>
      <xdr:nvPicPr>
        <xdr:cNvPr id="3" name="Picture 2">
          <a:extLst>
            <a:ext uri="{FF2B5EF4-FFF2-40B4-BE49-F238E27FC236}">
              <a16:creationId xmlns:a16="http://schemas.microsoft.com/office/drawing/2014/main" id="{E9AB9D57-73F8-4113-9232-E6C5C16F2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1591852" y="42333"/>
          <a:ext cx="1294231" cy="7674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9525</xdr:colOff>
      <xdr:row>0</xdr:row>
      <xdr:rowOff>19050</xdr:rowOff>
    </xdr:from>
    <xdr:to>
      <xdr:col>8</xdr:col>
      <xdr:colOff>256006</xdr:colOff>
      <xdr:row>1</xdr:row>
      <xdr:rowOff>43565</xdr:rowOff>
    </xdr:to>
    <xdr:pic>
      <xdr:nvPicPr>
        <xdr:cNvPr id="3" name="Picture 2">
          <a:extLst>
            <a:ext uri="{FF2B5EF4-FFF2-40B4-BE49-F238E27FC236}">
              <a16:creationId xmlns:a16="http://schemas.microsoft.com/office/drawing/2014/main" id="{9F322E02-5A90-48F5-A24C-643980878C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58319" y="19050"/>
          <a:ext cx="1294231" cy="76746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a:extLst>
            <a:ext uri="{FF2B5EF4-FFF2-40B4-BE49-F238E27FC236}">
              <a16:creationId xmlns:a16="http://schemas.microsoft.com/office/drawing/2014/main" id="{00000000-0008-0000-0E00-00006D2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9525</xdr:colOff>
      <xdr:row>0</xdr:row>
      <xdr:rowOff>38100</xdr:rowOff>
    </xdr:from>
    <xdr:to>
      <xdr:col>8</xdr:col>
      <xdr:colOff>256006</xdr:colOff>
      <xdr:row>0</xdr:row>
      <xdr:rowOff>805565</xdr:rowOff>
    </xdr:to>
    <xdr:pic>
      <xdr:nvPicPr>
        <xdr:cNvPr id="4" name="Picture 3">
          <a:extLst>
            <a:ext uri="{FF2B5EF4-FFF2-40B4-BE49-F238E27FC236}">
              <a16:creationId xmlns:a16="http://schemas.microsoft.com/office/drawing/2014/main" id="{5D5AD28F-AC46-4C92-9A8C-02C842C275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58319" y="38100"/>
          <a:ext cx="1294231" cy="76746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238125</xdr:colOff>
      <xdr:row>0</xdr:row>
      <xdr:rowOff>57150</xdr:rowOff>
    </xdr:from>
    <xdr:to>
      <xdr:col>8</xdr:col>
      <xdr:colOff>475081</xdr:colOff>
      <xdr:row>1</xdr:row>
      <xdr:rowOff>81665</xdr:rowOff>
    </xdr:to>
    <xdr:pic>
      <xdr:nvPicPr>
        <xdr:cNvPr id="3" name="Picture 2">
          <a:extLst>
            <a:ext uri="{FF2B5EF4-FFF2-40B4-BE49-F238E27FC236}">
              <a16:creationId xmlns:a16="http://schemas.microsoft.com/office/drawing/2014/main" id="{9B0403D3-75CB-49D3-9D13-18E463612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58319" y="57150"/>
          <a:ext cx="1294231" cy="76746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569649</xdr:colOff>
      <xdr:row>3</xdr:row>
      <xdr:rowOff>60960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twoCellAnchor editAs="oneCell">
    <xdr:from>
      <xdr:col>7</xdr:col>
      <xdr:colOff>276225</xdr:colOff>
      <xdr:row>0</xdr:row>
      <xdr:rowOff>38100</xdr:rowOff>
    </xdr:from>
    <xdr:to>
      <xdr:col>8</xdr:col>
      <xdr:colOff>522706</xdr:colOff>
      <xdr:row>1</xdr:row>
      <xdr:rowOff>110240</xdr:rowOff>
    </xdr:to>
    <xdr:pic>
      <xdr:nvPicPr>
        <xdr:cNvPr id="5" name="Picture 4">
          <a:extLst>
            <a:ext uri="{FF2B5EF4-FFF2-40B4-BE49-F238E27FC236}">
              <a16:creationId xmlns:a16="http://schemas.microsoft.com/office/drawing/2014/main" id="{751DAE63-03D0-40E9-8089-E3FD20645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70314569" y="38100"/>
          <a:ext cx="1294231" cy="76746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0</xdr:row>
      <xdr:rowOff>9525</xdr:rowOff>
    </xdr:from>
    <xdr:ext cx="0" cy="609600"/>
    <xdr:pic>
      <xdr:nvPicPr>
        <xdr:cNvPr id="2" name="Picture 8" descr="logo">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609600"/>
    <xdr:pic>
      <xdr:nvPicPr>
        <xdr:cNvPr id="3" name="Picture 8" descr="logo">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1704975</xdr:colOff>
      <xdr:row>0</xdr:row>
      <xdr:rowOff>38100</xdr:rowOff>
    </xdr:from>
    <xdr:to>
      <xdr:col>5</xdr:col>
      <xdr:colOff>2999206</xdr:colOff>
      <xdr:row>1</xdr:row>
      <xdr:rowOff>119765</xdr:rowOff>
    </xdr:to>
    <xdr:pic>
      <xdr:nvPicPr>
        <xdr:cNvPr id="6" name="Picture 5">
          <a:extLst>
            <a:ext uri="{FF2B5EF4-FFF2-40B4-BE49-F238E27FC236}">
              <a16:creationId xmlns:a16="http://schemas.microsoft.com/office/drawing/2014/main" id="{547CDE30-F174-4DD7-B131-0602A9338A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077594" y="38100"/>
          <a:ext cx="1294231" cy="7674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352425</xdr:colOff>
      <xdr:row>0</xdr:row>
      <xdr:rowOff>38100</xdr:rowOff>
    </xdr:from>
    <xdr:to>
      <xdr:col>6</xdr:col>
      <xdr:colOff>1646656</xdr:colOff>
      <xdr:row>1</xdr:row>
      <xdr:rowOff>119765</xdr:rowOff>
    </xdr:to>
    <xdr:pic>
      <xdr:nvPicPr>
        <xdr:cNvPr id="7" name="Picture 6">
          <a:extLst>
            <a:ext uri="{FF2B5EF4-FFF2-40B4-BE49-F238E27FC236}">
              <a16:creationId xmlns:a16="http://schemas.microsoft.com/office/drawing/2014/main" id="{7728DC65-7458-4FDF-BFE7-CD27E7D102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87044" y="38100"/>
          <a:ext cx="1294231" cy="76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a:extLst>
            <a:ext uri="{FF2B5EF4-FFF2-40B4-BE49-F238E27FC236}">
              <a16:creationId xmlns:a16="http://schemas.microsoft.com/office/drawing/2014/main" id="{00000000-0008-0000-0100-00007FD41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1984623</xdr:colOff>
      <xdr:row>0</xdr:row>
      <xdr:rowOff>28575</xdr:rowOff>
    </xdr:from>
    <xdr:to>
      <xdr:col>2</xdr:col>
      <xdr:colOff>617965</xdr:colOff>
      <xdr:row>0</xdr:row>
      <xdr:rowOff>923925</xdr:rowOff>
    </xdr:to>
    <xdr:pic>
      <xdr:nvPicPr>
        <xdr:cNvPr id="4" name="Picture 3">
          <a:extLst>
            <a:ext uri="{FF2B5EF4-FFF2-40B4-BE49-F238E27FC236}">
              <a16:creationId xmlns:a16="http://schemas.microsoft.com/office/drawing/2014/main" id="{52D4AD45-95BC-4613-9F15-DE8DCC1DE9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507210" y="28575"/>
          <a:ext cx="1509892" cy="8953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198560</xdr:colOff>
      <xdr:row>4</xdr:row>
      <xdr:rowOff>314325</xdr:rowOff>
    </xdr:from>
    <xdr:to>
      <xdr:col>7</xdr:col>
      <xdr:colOff>933450</xdr:colOff>
      <xdr:row>32</xdr:row>
      <xdr:rowOff>107706</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723900</xdr:colOff>
      <xdr:row>0</xdr:row>
      <xdr:rowOff>0</xdr:rowOff>
    </xdr:from>
    <xdr:to>
      <xdr:col>7</xdr:col>
      <xdr:colOff>970381</xdr:colOff>
      <xdr:row>0</xdr:row>
      <xdr:rowOff>767465</xdr:rowOff>
    </xdr:to>
    <xdr:pic>
      <xdr:nvPicPr>
        <xdr:cNvPr id="5" name="Picture 4">
          <a:extLst>
            <a:ext uri="{FF2B5EF4-FFF2-40B4-BE49-F238E27FC236}">
              <a16:creationId xmlns:a16="http://schemas.microsoft.com/office/drawing/2014/main" id="{278DD7BF-5B83-42AE-96DA-A677768A3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621019" y="0"/>
          <a:ext cx="1294231" cy="76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أ - إحصاءات</a:t>
          </a:r>
          <a:r>
            <a:rPr lang="ar-QA" sz="2800" b="1" baseline="0">
              <a:solidFill>
                <a:sysClr val="windowText" lastClr="000000"/>
              </a:solidFill>
              <a:effectLst/>
              <a:latin typeface="+mn-lt"/>
              <a:ea typeface="Calibri"/>
              <a:cs typeface="Sultan bold" pitchFamily="2" charset="-78"/>
            </a:rPr>
            <a:t> </a:t>
          </a:r>
          <a:r>
            <a:rPr lang="ar-QA" sz="2800" b="1">
              <a:solidFill>
                <a:sysClr val="windowText" lastClr="000000"/>
              </a:solidFill>
              <a:effectLst/>
              <a:latin typeface="+mn-lt"/>
              <a:ea typeface="Calibri"/>
              <a:cs typeface="Sultan bold" pitchFamily="2" charset="-78"/>
            </a:rPr>
            <a:t>البنوك</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5008245</xdr:colOff>
      <xdr:row>4</xdr:row>
      <xdr:rowOff>85725</xdr:rowOff>
    </xdr:to>
    <xdr:pic>
      <xdr:nvPicPr>
        <xdr:cNvPr id="3" name="Picture 5" descr="ORNA430.WM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74825" y="-1078230"/>
          <a:ext cx="2851785" cy="500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1141204</xdr:colOff>
      <xdr:row>0</xdr:row>
      <xdr:rowOff>35944</xdr:rowOff>
    </xdr:from>
    <xdr:to>
      <xdr:col>11</xdr:col>
      <xdr:colOff>251873</xdr:colOff>
      <xdr:row>3</xdr:row>
      <xdr:rowOff>30626</xdr:rowOff>
    </xdr:to>
    <xdr:pic>
      <xdr:nvPicPr>
        <xdr:cNvPr id="4" name="Picture 3">
          <a:extLst>
            <a:ext uri="{FF2B5EF4-FFF2-40B4-BE49-F238E27FC236}">
              <a16:creationId xmlns:a16="http://schemas.microsoft.com/office/drawing/2014/main" id="{CE765468-76A3-4CF0-BE14-C5109FACA0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3972443" y="35944"/>
          <a:ext cx="1294231" cy="7674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819150</xdr:colOff>
      <xdr:row>0</xdr:row>
      <xdr:rowOff>19050</xdr:rowOff>
    </xdr:from>
    <xdr:to>
      <xdr:col>13</xdr:col>
      <xdr:colOff>208381</xdr:colOff>
      <xdr:row>3</xdr:row>
      <xdr:rowOff>14990</xdr:rowOff>
    </xdr:to>
    <xdr:pic>
      <xdr:nvPicPr>
        <xdr:cNvPr id="3" name="Picture 2">
          <a:extLst>
            <a:ext uri="{FF2B5EF4-FFF2-40B4-BE49-F238E27FC236}">
              <a16:creationId xmlns:a16="http://schemas.microsoft.com/office/drawing/2014/main" id="{A3BC2A48-CBA9-4F3C-8804-3B39E2230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191269" y="19050"/>
          <a:ext cx="1294231" cy="7674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371475</xdr:colOff>
      <xdr:row>0</xdr:row>
      <xdr:rowOff>28575</xdr:rowOff>
    </xdr:from>
    <xdr:to>
      <xdr:col>9</xdr:col>
      <xdr:colOff>1665706</xdr:colOff>
      <xdr:row>2</xdr:row>
      <xdr:rowOff>176915</xdr:rowOff>
    </xdr:to>
    <xdr:pic>
      <xdr:nvPicPr>
        <xdr:cNvPr id="4" name="Picture 3">
          <a:extLst>
            <a:ext uri="{FF2B5EF4-FFF2-40B4-BE49-F238E27FC236}">
              <a16:creationId xmlns:a16="http://schemas.microsoft.com/office/drawing/2014/main" id="{4431942C-B504-459B-8F14-4FF32A68C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9194" y="28575"/>
          <a:ext cx="1294231" cy="7674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342900</xdr:colOff>
      <xdr:row>0</xdr:row>
      <xdr:rowOff>38100</xdr:rowOff>
    </xdr:from>
    <xdr:to>
      <xdr:col>9</xdr:col>
      <xdr:colOff>675106</xdr:colOff>
      <xdr:row>1</xdr:row>
      <xdr:rowOff>195965</xdr:rowOff>
    </xdr:to>
    <xdr:pic>
      <xdr:nvPicPr>
        <xdr:cNvPr id="3" name="Picture 2">
          <a:extLst>
            <a:ext uri="{FF2B5EF4-FFF2-40B4-BE49-F238E27FC236}">
              <a16:creationId xmlns:a16="http://schemas.microsoft.com/office/drawing/2014/main" id="{A008ED94-7CA1-47FD-8AC3-C2232DC93B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67769" y="38100"/>
          <a:ext cx="1294231" cy="7674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942975</xdr:colOff>
      <xdr:row>0</xdr:row>
      <xdr:rowOff>0</xdr:rowOff>
    </xdr:from>
    <xdr:to>
      <xdr:col>8</xdr:col>
      <xdr:colOff>522706</xdr:colOff>
      <xdr:row>2</xdr:row>
      <xdr:rowOff>43565</xdr:rowOff>
    </xdr:to>
    <xdr:pic>
      <xdr:nvPicPr>
        <xdr:cNvPr id="3" name="Picture 2">
          <a:extLst>
            <a:ext uri="{FF2B5EF4-FFF2-40B4-BE49-F238E27FC236}">
              <a16:creationId xmlns:a16="http://schemas.microsoft.com/office/drawing/2014/main" id="{4F9E9C02-E4E7-4B25-AE4A-9261632067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58319" y="0"/>
          <a:ext cx="1294231" cy="7674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342900</xdr:colOff>
      <xdr:row>0</xdr:row>
      <xdr:rowOff>38100</xdr:rowOff>
    </xdr:from>
    <xdr:to>
      <xdr:col>18</xdr:col>
      <xdr:colOff>989431</xdr:colOff>
      <xdr:row>3</xdr:row>
      <xdr:rowOff>5465</xdr:rowOff>
    </xdr:to>
    <xdr:pic>
      <xdr:nvPicPr>
        <xdr:cNvPr id="4" name="Picture 3">
          <a:extLst>
            <a:ext uri="{FF2B5EF4-FFF2-40B4-BE49-F238E27FC236}">
              <a16:creationId xmlns:a16="http://schemas.microsoft.com/office/drawing/2014/main" id="{E3C098D8-C902-40E2-B3A8-F707DA944F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952769" y="38100"/>
          <a:ext cx="1294231" cy="767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9"/>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1" customWidth="1"/>
    <col min="2" max="16384" width="9.140625" style="21"/>
  </cols>
  <sheetData>
    <row r="1" spans="1:1" ht="85.9" customHeight="1">
      <c r="A1" s="170" t="s">
        <v>248</v>
      </c>
    </row>
    <row r="2" spans="1:1" s="22" customFormat="1" ht="30" customHeight="1">
      <c r="A2" s="205" t="s">
        <v>189</v>
      </c>
    </row>
    <row r="3" spans="1:1" s="22" customFormat="1" ht="38.25" customHeight="1">
      <c r="A3" s="206" t="s">
        <v>236</v>
      </c>
    </row>
    <row r="4" spans="1:1" s="22" customFormat="1" ht="71.45" customHeight="1">
      <c r="A4" s="207" t="s">
        <v>188</v>
      </c>
    </row>
    <row r="5" spans="1:1" s="22" customFormat="1">
      <c r="A5" s="23"/>
    </row>
    <row r="9" spans="1:1" ht="72.75">
      <c r="A9" s="24"/>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S33"/>
  <sheetViews>
    <sheetView rightToLeft="1" view="pageBreakPreview" zoomScaleNormal="100" zoomScaleSheetLayoutView="100" workbookViewId="0">
      <selection activeCell="K6" sqref="K6"/>
    </sheetView>
  </sheetViews>
  <sheetFormatPr defaultRowHeight="12.75"/>
  <cols>
    <col min="1" max="1" width="45.7109375" style="89" customWidth="1"/>
    <col min="2" max="6" width="11.7109375" style="90" customWidth="1"/>
    <col min="7" max="7" width="45.7109375" style="89" customWidth="1"/>
  </cols>
  <sheetData>
    <row r="1" spans="1:12" s="103" customFormat="1" ht="54" customHeight="1">
      <c r="A1" s="405"/>
      <c r="B1" s="405"/>
      <c r="C1" s="405"/>
      <c r="D1" s="405"/>
      <c r="E1" s="405"/>
      <c r="F1" s="405"/>
      <c r="G1" s="405"/>
    </row>
    <row r="2" spans="1:12" s="102" customFormat="1" ht="20.25">
      <c r="A2" s="416" t="s">
        <v>190</v>
      </c>
      <c r="B2" s="416"/>
      <c r="C2" s="416"/>
      <c r="D2" s="416"/>
      <c r="E2" s="416"/>
      <c r="F2" s="416"/>
      <c r="G2" s="416"/>
      <c r="H2" s="111"/>
      <c r="I2" s="111"/>
      <c r="J2" s="111"/>
      <c r="K2" s="111"/>
      <c r="L2" s="111"/>
    </row>
    <row r="3" spans="1:12" s="102" customFormat="1" ht="20.25">
      <c r="A3" s="416" t="s">
        <v>266</v>
      </c>
      <c r="B3" s="416"/>
      <c r="C3" s="416"/>
      <c r="D3" s="416"/>
      <c r="E3" s="416"/>
      <c r="F3" s="416"/>
      <c r="G3" s="416"/>
      <c r="H3" s="112"/>
      <c r="I3" s="111"/>
      <c r="J3" s="111"/>
      <c r="K3" s="111"/>
      <c r="L3" s="111"/>
    </row>
    <row r="4" spans="1:12" s="102" customFormat="1" ht="15.75" customHeight="1">
      <c r="A4" s="417" t="s">
        <v>191</v>
      </c>
      <c r="B4" s="417"/>
      <c r="C4" s="417"/>
      <c r="D4" s="417"/>
      <c r="E4" s="417"/>
      <c r="F4" s="417"/>
      <c r="G4" s="417"/>
      <c r="H4" s="113"/>
      <c r="I4" s="113"/>
      <c r="J4" s="113"/>
      <c r="K4" s="113"/>
      <c r="L4" s="113"/>
    </row>
    <row r="5" spans="1:12" s="102" customFormat="1" ht="15.75" customHeight="1">
      <c r="A5" s="417" t="s">
        <v>192</v>
      </c>
      <c r="B5" s="417"/>
      <c r="C5" s="417"/>
      <c r="D5" s="417"/>
      <c r="E5" s="417"/>
      <c r="F5" s="417"/>
      <c r="G5" s="417"/>
      <c r="H5" s="114"/>
      <c r="I5" s="113"/>
      <c r="J5" s="113"/>
      <c r="K5" s="113"/>
      <c r="L5" s="113"/>
    </row>
    <row r="6" spans="1:12" s="102" customFormat="1" ht="15.75" customHeight="1">
      <c r="A6" s="417" t="s">
        <v>309</v>
      </c>
      <c r="B6" s="417"/>
      <c r="C6" s="417"/>
      <c r="D6" s="417"/>
      <c r="E6" s="417"/>
      <c r="F6" s="417"/>
      <c r="G6" s="417"/>
      <c r="H6" s="114"/>
      <c r="I6" s="113"/>
      <c r="J6" s="113"/>
      <c r="K6" s="113"/>
      <c r="L6" s="113"/>
    </row>
    <row r="7" spans="1:12" s="102" customFormat="1" ht="16.5">
      <c r="A7" s="284" t="s">
        <v>295</v>
      </c>
      <c r="B7" s="285"/>
      <c r="C7" s="407"/>
      <c r="D7" s="407"/>
      <c r="E7" s="286"/>
      <c r="F7" s="286"/>
      <c r="G7" s="287" t="s">
        <v>296</v>
      </c>
    </row>
    <row r="8" spans="1:12" s="91" customFormat="1" ht="17.25" customHeight="1">
      <c r="A8" s="408" t="s">
        <v>48</v>
      </c>
      <c r="B8" s="411" t="s">
        <v>194</v>
      </c>
      <c r="C8" s="412"/>
      <c r="D8" s="412"/>
      <c r="E8" s="412"/>
      <c r="F8" s="412"/>
      <c r="G8" s="413" t="s">
        <v>193</v>
      </c>
      <c r="L8" s="406"/>
    </row>
    <row r="9" spans="1:12" s="91" customFormat="1" ht="15" customHeight="1">
      <c r="A9" s="409"/>
      <c r="B9" s="115" t="s">
        <v>49</v>
      </c>
      <c r="C9" s="115" t="s">
        <v>50</v>
      </c>
      <c r="D9" s="115" t="s">
        <v>61</v>
      </c>
      <c r="E9" s="115" t="s">
        <v>27</v>
      </c>
      <c r="F9" s="115" t="s">
        <v>14</v>
      </c>
      <c r="G9" s="414"/>
      <c r="L9" s="406"/>
    </row>
    <row r="10" spans="1:12" s="91" customFormat="1" ht="17.25" customHeight="1">
      <c r="A10" s="410"/>
      <c r="B10" s="212" t="s">
        <v>51</v>
      </c>
      <c r="C10" s="212" t="s">
        <v>52</v>
      </c>
      <c r="D10" s="212" t="s">
        <v>60</v>
      </c>
      <c r="E10" s="212" t="s">
        <v>140</v>
      </c>
      <c r="F10" s="116" t="s">
        <v>21</v>
      </c>
      <c r="G10" s="415"/>
      <c r="L10" s="406"/>
    </row>
    <row r="11" spans="1:12" s="119" customFormat="1" ht="24.95" customHeight="1" thickBot="1">
      <c r="A11" s="118" t="s">
        <v>195</v>
      </c>
      <c r="B11" s="213"/>
      <c r="C11" s="213"/>
      <c r="D11" s="213"/>
      <c r="E11" s="213"/>
      <c r="F11" s="81"/>
      <c r="G11" s="117" t="s">
        <v>53</v>
      </c>
      <c r="L11" s="271"/>
    </row>
    <row r="12" spans="1:12" s="91" customFormat="1" ht="19.5" customHeight="1" thickTop="1" thickBot="1">
      <c r="A12" s="122" t="s">
        <v>196</v>
      </c>
      <c r="B12" s="214">
        <v>48674255</v>
      </c>
      <c r="C12" s="214">
        <v>292915</v>
      </c>
      <c r="D12" s="214">
        <v>361041</v>
      </c>
      <c r="E12" s="214">
        <v>34627</v>
      </c>
      <c r="F12" s="121">
        <v>49362838</v>
      </c>
      <c r="G12" s="120" t="s">
        <v>62</v>
      </c>
      <c r="L12" s="272"/>
    </row>
    <row r="13" spans="1:12" s="91" customFormat="1" ht="19.5" customHeight="1" thickTop="1" thickBot="1">
      <c r="A13" s="124" t="s">
        <v>197</v>
      </c>
      <c r="B13" s="213">
        <v>17598084</v>
      </c>
      <c r="C13" s="213">
        <v>44911</v>
      </c>
      <c r="D13" s="213">
        <v>65594</v>
      </c>
      <c r="E13" s="213">
        <v>9176</v>
      </c>
      <c r="F13" s="278">
        <v>17717765</v>
      </c>
      <c r="G13" s="123" t="s">
        <v>63</v>
      </c>
      <c r="L13" s="273"/>
    </row>
    <row r="14" spans="1:12" s="91" customFormat="1" ht="19.5" customHeight="1" thickTop="1" thickBot="1">
      <c r="A14" s="122" t="s">
        <v>198</v>
      </c>
      <c r="B14" s="214">
        <v>4142602</v>
      </c>
      <c r="C14" s="214">
        <v>0</v>
      </c>
      <c r="D14" s="214">
        <v>549</v>
      </c>
      <c r="E14" s="214">
        <v>6630</v>
      </c>
      <c r="F14" s="121">
        <v>4149781</v>
      </c>
      <c r="G14" s="120" t="s">
        <v>64</v>
      </c>
      <c r="L14" s="272"/>
    </row>
    <row r="15" spans="1:12" s="91" customFormat="1" ht="19.5" customHeight="1" thickTop="1">
      <c r="A15" s="126" t="s">
        <v>199</v>
      </c>
      <c r="B15" s="215">
        <v>6373314</v>
      </c>
      <c r="C15" s="215">
        <v>149280</v>
      </c>
      <c r="D15" s="215">
        <v>519820</v>
      </c>
      <c r="E15" s="215">
        <v>12940</v>
      </c>
      <c r="F15" s="279">
        <v>7055354</v>
      </c>
      <c r="G15" s="125" t="s">
        <v>65</v>
      </c>
      <c r="L15" s="273"/>
    </row>
    <row r="16" spans="1:12" s="91" customFormat="1" ht="24.75" customHeight="1">
      <c r="A16" s="128" t="s">
        <v>201</v>
      </c>
      <c r="B16" s="82">
        <f>SUM(B12-B13)+(B14+B15)</f>
        <v>41592087</v>
      </c>
      <c r="C16" s="82">
        <f>SUM(C12-C13)+(C14+C15)</f>
        <v>397284</v>
      </c>
      <c r="D16" s="82">
        <f>SUM(D12-D13)+(D14+D15)</f>
        <v>815816</v>
      </c>
      <c r="E16" s="82">
        <f>SUM(E12-E13)+(E14+E15)</f>
        <v>45021</v>
      </c>
      <c r="F16" s="82">
        <f>SUM(F12-F13)+(F14+F15)</f>
        <v>42850208</v>
      </c>
      <c r="G16" s="127" t="s">
        <v>200</v>
      </c>
      <c r="L16" s="274"/>
    </row>
    <row r="17" spans="1:19" s="119" customFormat="1" ht="24.95" customHeight="1" thickBot="1">
      <c r="A17" s="118" t="s">
        <v>203</v>
      </c>
      <c r="B17" s="218"/>
      <c r="C17" s="218"/>
      <c r="D17" s="218"/>
      <c r="E17" s="218"/>
      <c r="F17" s="129"/>
      <c r="G17" s="117" t="s">
        <v>202</v>
      </c>
      <c r="L17" s="271"/>
    </row>
    <row r="18" spans="1:19" s="91" customFormat="1" ht="19.5" customHeight="1" thickTop="1" thickBot="1">
      <c r="A18" s="122" t="s">
        <v>204</v>
      </c>
      <c r="B18" s="216">
        <v>450400</v>
      </c>
      <c r="C18" s="216">
        <v>3942</v>
      </c>
      <c r="D18" s="216">
        <v>6490</v>
      </c>
      <c r="E18" s="216">
        <v>476</v>
      </c>
      <c r="F18" s="131">
        <f>SUM(B18:E18)</f>
        <v>461308</v>
      </c>
      <c r="G18" s="130" t="s">
        <v>54</v>
      </c>
      <c r="L18" s="272"/>
    </row>
    <row r="19" spans="1:19" s="91" customFormat="1" ht="19.5" customHeight="1" thickTop="1" thickBot="1">
      <c r="A19" s="124" t="s">
        <v>205</v>
      </c>
      <c r="B19" s="218">
        <v>4541433</v>
      </c>
      <c r="C19" s="218">
        <v>52394</v>
      </c>
      <c r="D19" s="218">
        <v>130890</v>
      </c>
      <c r="E19" s="218">
        <v>14759</v>
      </c>
      <c r="F19" s="157">
        <f t="shared" ref="F19:F20" si="0">SUM(B19:E19)</f>
        <v>4739476</v>
      </c>
      <c r="G19" s="123" t="s">
        <v>55</v>
      </c>
      <c r="L19" s="273"/>
    </row>
    <row r="20" spans="1:19" s="91" customFormat="1" ht="19.5" customHeight="1" thickTop="1">
      <c r="A20" s="134" t="s">
        <v>207</v>
      </c>
      <c r="B20" s="217">
        <v>2777</v>
      </c>
      <c r="C20" s="217">
        <v>2961</v>
      </c>
      <c r="D20" s="217">
        <v>165</v>
      </c>
      <c r="E20" s="217">
        <v>26</v>
      </c>
      <c r="F20" s="133">
        <f t="shared" si="0"/>
        <v>5929</v>
      </c>
      <c r="G20" s="132" t="s">
        <v>206</v>
      </c>
      <c r="L20" s="272"/>
    </row>
    <row r="21" spans="1:19" s="119" customFormat="1" ht="24.75" customHeight="1">
      <c r="A21" s="136" t="s">
        <v>209</v>
      </c>
      <c r="B21" s="83">
        <f>SUM(B17:B20)</f>
        <v>4994610</v>
      </c>
      <c r="C21" s="83">
        <f>SUM(C17:C20)</f>
        <v>59297</v>
      </c>
      <c r="D21" s="83">
        <f>SUM(D17:D20)</f>
        <v>137545</v>
      </c>
      <c r="E21" s="83">
        <f>SUM(E17:E20)</f>
        <v>15261</v>
      </c>
      <c r="F21" s="83">
        <f>SUM(F17:F20)</f>
        <v>5206713</v>
      </c>
      <c r="G21" s="135" t="s">
        <v>208</v>
      </c>
      <c r="L21" s="275"/>
    </row>
    <row r="22" spans="1:19" s="91" customFormat="1" ht="21" customHeight="1" thickBot="1">
      <c r="A22" s="139" t="s">
        <v>210</v>
      </c>
      <c r="B22" s="138">
        <f>SUM(B16-B21)</f>
        <v>36597477</v>
      </c>
      <c r="C22" s="138">
        <f>SUM(C16-C21)</f>
        <v>337987</v>
      </c>
      <c r="D22" s="138">
        <f>SUM(D16-D21)</f>
        <v>678271</v>
      </c>
      <c r="E22" s="138">
        <f>SUM(E16-E21)</f>
        <v>29760</v>
      </c>
      <c r="F22" s="138">
        <f>SUM(F16-F21)</f>
        <v>37643495</v>
      </c>
      <c r="G22" s="137" t="s">
        <v>56</v>
      </c>
      <c r="L22" s="276"/>
    </row>
    <row r="23" spans="1:19" s="91" customFormat="1" ht="21" customHeight="1" thickTop="1" thickBot="1">
      <c r="A23" s="141" t="s">
        <v>211</v>
      </c>
      <c r="B23" s="218">
        <v>769296</v>
      </c>
      <c r="C23" s="218">
        <v>5851</v>
      </c>
      <c r="D23" s="218">
        <v>27807</v>
      </c>
      <c r="E23" s="218">
        <v>2406</v>
      </c>
      <c r="F23" s="129">
        <f>SUM(B23:E23)</f>
        <v>805360</v>
      </c>
      <c r="G23" s="140" t="s">
        <v>57</v>
      </c>
      <c r="L23" s="277"/>
    </row>
    <row r="24" spans="1:19" s="91" customFormat="1" ht="21" customHeight="1" thickTop="1" thickBot="1">
      <c r="A24" s="142" t="s">
        <v>212</v>
      </c>
      <c r="B24" s="131">
        <f>B22-B23</f>
        <v>35828181</v>
      </c>
      <c r="C24" s="131">
        <f>C22-C23</f>
        <v>332136</v>
      </c>
      <c r="D24" s="131">
        <f>D22-D23</f>
        <v>650464</v>
      </c>
      <c r="E24" s="131">
        <f>E22-E23</f>
        <v>27354</v>
      </c>
      <c r="F24" s="131">
        <f>F22-F23</f>
        <v>36838135</v>
      </c>
      <c r="G24" s="137" t="s">
        <v>58</v>
      </c>
      <c r="L24" s="276"/>
    </row>
    <row r="25" spans="1:19" s="91" customFormat="1" ht="21" customHeight="1" thickTop="1" thickBot="1">
      <c r="A25" s="141" t="s">
        <v>214</v>
      </c>
      <c r="B25" s="218">
        <v>4573866</v>
      </c>
      <c r="C25" s="218">
        <v>70062</v>
      </c>
      <c r="D25" s="218">
        <v>165137</v>
      </c>
      <c r="E25" s="280">
        <v>11549</v>
      </c>
      <c r="F25" s="129">
        <f>SUM(B25:E25)</f>
        <v>4820614</v>
      </c>
      <c r="G25" s="140" t="s">
        <v>213</v>
      </c>
      <c r="L25" s="277"/>
    </row>
    <row r="26" spans="1:19" s="91" customFormat="1" ht="21" customHeight="1" thickTop="1">
      <c r="A26" s="145" t="s">
        <v>215</v>
      </c>
      <c r="B26" s="144">
        <f>SUM(B24-B25)</f>
        <v>31254315</v>
      </c>
      <c r="C26" s="144">
        <f>SUM(C24-C25)</f>
        <v>262074</v>
      </c>
      <c r="D26" s="144">
        <f>SUM(D24-D25)</f>
        <v>485327</v>
      </c>
      <c r="E26" s="144">
        <f>SUM(E24-E25)</f>
        <v>15805</v>
      </c>
      <c r="F26" s="144">
        <f>SUM(F24-F25)</f>
        <v>32017521</v>
      </c>
      <c r="G26" s="143" t="s">
        <v>59</v>
      </c>
      <c r="L26" s="276"/>
    </row>
    <row r="27" spans="1:19">
      <c r="C27"/>
    </row>
    <row r="29" spans="1:19">
      <c r="A29"/>
      <c r="B29"/>
      <c r="C29"/>
      <c r="D29"/>
      <c r="E29"/>
      <c r="F29"/>
      <c r="G29"/>
    </row>
    <row r="30" spans="1:19" ht="13.15" customHeight="1">
      <c r="A30"/>
      <c r="B30" s="219"/>
      <c r="C30" s="219"/>
      <c r="D30" s="219"/>
      <c r="E30" s="219"/>
      <c r="F30" s="219"/>
      <c r="G30"/>
    </row>
    <row r="31" spans="1:19" ht="13.15" customHeight="1">
      <c r="A31"/>
      <c r="B31" s="219"/>
      <c r="C31" s="219"/>
      <c r="D31" s="219"/>
      <c r="E31" s="219"/>
      <c r="F31" s="219"/>
      <c r="G31"/>
    </row>
    <row r="32" spans="1:19" ht="13.15" customHeight="1">
      <c r="A32"/>
      <c r="B32" s="219"/>
      <c r="C32"/>
      <c r="D32"/>
      <c r="E32"/>
      <c r="F32" s="219"/>
      <c r="G32"/>
      <c r="I32" s="219"/>
      <c r="J32" s="219"/>
      <c r="K32" s="219"/>
      <c r="L32" s="219"/>
      <c r="O32" s="219"/>
      <c r="P32" s="219"/>
      <c r="S32" s="219"/>
    </row>
    <row r="33" customFormat="1"/>
  </sheetData>
  <mergeCells count="11">
    <mergeCell ref="A1:G1"/>
    <mergeCell ref="L8:L10"/>
    <mergeCell ref="C7:D7"/>
    <mergeCell ref="A8:A10"/>
    <mergeCell ref="B8:F8"/>
    <mergeCell ref="G8:G10"/>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AC15"/>
  <sheetViews>
    <sheetView rightToLeft="1" view="pageBreakPreview" zoomScaleNormal="100" zoomScaleSheetLayoutView="100" workbookViewId="0">
      <selection activeCell="J2" sqref="J2"/>
    </sheetView>
  </sheetViews>
  <sheetFormatPr defaultRowHeight="12.75"/>
  <cols>
    <col min="1" max="1" width="25.7109375" style="89" customWidth="1"/>
    <col min="2" max="6" width="12.7109375" style="90" customWidth="1"/>
    <col min="7" max="7" width="25.7109375" style="89" customWidth="1"/>
  </cols>
  <sheetData>
    <row r="1" spans="1:29" s="103" customFormat="1" ht="54" customHeight="1">
      <c r="A1" s="405"/>
      <c r="B1" s="418"/>
      <c r="C1" s="418"/>
      <c r="D1" s="418"/>
      <c r="E1" s="418"/>
      <c r="F1" s="418"/>
      <c r="G1" s="418"/>
      <c r="W1" s="405"/>
      <c r="X1" s="418"/>
      <c r="Y1" s="418"/>
      <c r="Z1" s="418"/>
      <c r="AA1" s="418"/>
      <c r="AB1" s="418"/>
      <c r="AC1" s="418"/>
    </row>
    <row r="2" spans="1:29" s="91" customFormat="1" ht="20.25">
      <c r="A2" s="416" t="s">
        <v>177</v>
      </c>
      <c r="B2" s="416"/>
      <c r="C2" s="416"/>
      <c r="D2" s="416"/>
      <c r="E2" s="416"/>
      <c r="F2" s="416"/>
      <c r="G2" s="416"/>
    </row>
    <row r="3" spans="1:29" s="91" customFormat="1" ht="20.25">
      <c r="A3" s="416" t="s">
        <v>266</v>
      </c>
      <c r="B3" s="416"/>
      <c r="C3" s="416"/>
      <c r="D3" s="416"/>
      <c r="E3" s="416"/>
      <c r="F3" s="416"/>
      <c r="G3" s="416"/>
    </row>
    <row r="4" spans="1:29" s="91" customFormat="1" ht="15.75" customHeight="1">
      <c r="A4" s="417" t="s">
        <v>176</v>
      </c>
      <c r="B4" s="417"/>
      <c r="C4" s="417"/>
      <c r="D4" s="417"/>
      <c r="E4" s="417"/>
      <c r="F4" s="417"/>
      <c r="G4" s="417"/>
    </row>
    <row r="5" spans="1:29" s="91" customFormat="1" ht="15.75">
      <c r="A5" s="417" t="s">
        <v>192</v>
      </c>
      <c r="B5" s="417"/>
      <c r="C5" s="417"/>
      <c r="D5" s="417"/>
      <c r="E5" s="417"/>
      <c r="F5" s="417"/>
      <c r="G5" s="417"/>
    </row>
    <row r="6" spans="1:29" s="91" customFormat="1" ht="15.75">
      <c r="A6" s="417" t="s">
        <v>309</v>
      </c>
      <c r="B6" s="417"/>
      <c r="C6" s="417"/>
      <c r="D6" s="417"/>
      <c r="E6" s="417"/>
      <c r="F6" s="417"/>
      <c r="G6" s="417"/>
    </row>
    <row r="7" spans="1:29" s="102" customFormat="1" ht="16.5">
      <c r="A7" s="288" t="s">
        <v>298</v>
      </c>
      <c r="B7" s="285"/>
      <c r="C7" s="407"/>
      <c r="D7" s="407"/>
      <c r="E7" s="286"/>
      <c r="F7" s="286"/>
      <c r="G7" s="287" t="s">
        <v>297</v>
      </c>
    </row>
    <row r="8" spans="1:29" s="91" customFormat="1" ht="55.5" customHeight="1">
      <c r="A8" s="408" t="s">
        <v>173</v>
      </c>
      <c r="B8" s="101" t="s">
        <v>170</v>
      </c>
      <c r="C8" s="101" t="s">
        <v>169</v>
      </c>
      <c r="D8" s="101" t="s">
        <v>168</v>
      </c>
      <c r="E8" s="101" t="s">
        <v>167</v>
      </c>
      <c r="F8" s="101" t="s">
        <v>174</v>
      </c>
      <c r="G8" s="420" t="s">
        <v>175</v>
      </c>
    </row>
    <row r="9" spans="1:29" s="91" customFormat="1" ht="45">
      <c r="A9" s="410"/>
      <c r="B9" s="100" t="s">
        <v>166</v>
      </c>
      <c r="C9" s="100" t="s">
        <v>165</v>
      </c>
      <c r="D9" s="100" t="s">
        <v>164</v>
      </c>
      <c r="E9" s="100" t="s">
        <v>163</v>
      </c>
      <c r="F9" s="100" t="s">
        <v>172</v>
      </c>
      <c r="G9" s="421"/>
    </row>
    <row r="10" spans="1:29" s="91" customFormat="1" ht="33" customHeight="1" thickBot="1">
      <c r="A10" s="98" t="s">
        <v>49</v>
      </c>
      <c r="B10" s="226">
        <v>516588</v>
      </c>
      <c r="C10" s="227">
        <v>1.08</v>
      </c>
      <c r="D10" s="227">
        <v>10.92</v>
      </c>
      <c r="E10" s="226">
        <v>4697548</v>
      </c>
      <c r="F10" s="226">
        <v>4133440</v>
      </c>
      <c r="G10" s="99" t="s">
        <v>51</v>
      </c>
    </row>
    <row r="11" spans="1:29" s="91" customFormat="1" ht="33" customHeight="1" thickTop="1" thickBot="1">
      <c r="A11" s="96" t="s">
        <v>50</v>
      </c>
      <c r="B11" s="224">
        <v>346841</v>
      </c>
      <c r="C11" s="225">
        <v>0.99</v>
      </c>
      <c r="D11" s="225">
        <v>13.19</v>
      </c>
      <c r="E11" s="224">
        <v>1966752</v>
      </c>
      <c r="F11" s="224">
        <v>1673203</v>
      </c>
      <c r="G11" s="97" t="s">
        <v>52</v>
      </c>
    </row>
    <row r="12" spans="1:29" s="91" customFormat="1" ht="33" customHeight="1" thickTop="1" thickBot="1">
      <c r="A12" s="94" t="s">
        <v>61</v>
      </c>
      <c r="B12" s="222">
        <v>426711</v>
      </c>
      <c r="C12" s="223">
        <v>0.8</v>
      </c>
      <c r="D12" s="223">
        <v>16.04</v>
      </c>
      <c r="E12" s="222">
        <v>2108051</v>
      </c>
      <c r="F12" s="222">
        <v>1752638</v>
      </c>
      <c r="G12" s="95" t="s">
        <v>60</v>
      </c>
    </row>
    <row r="13" spans="1:29" s="91" customFormat="1" ht="33" customHeight="1" thickTop="1">
      <c r="A13" s="92" t="s">
        <v>27</v>
      </c>
      <c r="B13" s="220">
        <v>124184</v>
      </c>
      <c r="C13" s="221">
        <v>1.06</v>
      </c>
      <c r="D13" s="221">
        <v>32.78</v>
      </c>
      <c r="E13" s="220">
        <v>484090</v>
      </c>
      <c r="F13" s="220">
        <v>320004</v>
      </c>
      <c r="G13" s="93" t="s">
        <v>140</v>
      </c>
    </row>
    <row r="14" spans="1:29" s="91" customFormat="1" ht="40.5" customHeight="1">
      <c r="A14" s="210" t="s">
        <v>14</v>
      </c>
      <c r="B14" s="211">
        <v>505517</v>
      </c>
      <c r="C14" s="159">
        <v>1.08</v>
      </c>
      <c r="D14" s="159">
        <v>11.06</v>
      </c>
      <c r="E14" s="158">
        <v>4493520</v>
      </c>
      <c r="F14" s="158">
        <v>3947514</v>
      </c>
      <c r="G14" s="109" t="s">
        <v>21</v>
      </c>
    </row>
    <row r="15" spans="1:29" ht="27" customHeight="1">
      <c r="A15" s="419" t="s">
        <v>162</v>
      </c>
      <c r="B15" s="419"/>
      <c r="C15" s="419"/>
      <c r="D15" s="419"/>
      <c r="E15" s="422" t="s">
        <v>171</v>
      </c>
      <c r="F15" s="422"/>
      <c r="G15" s="422"/>
      <c r="H15" s="261"/>
      <c r="I15" s="261"/>
    </row>
  </sheetData>
  <mergeCells count="12">
    <mergeCell ref="W1:AC1"/>
    <mergeCell ref="A8:A9"/>
    <mergeCell ref="A1:G1"/>
    <mergeCell ref="A15:D15"/>
    <mergeCell ref="A2:G2"/>
    <mergeCell ref="A3:G3"/>
    <mergeCell ref="A4:G4"/>
    <mergeCell ref="A5:G5"/>
    <mergeCell ref="A6:G6"/>
    <mergeCell ref="C7:D7"/>
    <mergeCell ref="G8:G9"/>
    <mergeCell ref="E15:G15"/>
  </mergeCells>
  <printOptions horizontalCentered="1" verticalCentered="1"/>
  <pageMargins left="0" right="0" top="0" bottom="0"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42"/>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1" customWidth="1"/>
    <col min="2" max="16384" width="9.140625" style="21"/>
  </cols>
  <sheetData>
    <row r="1" spans="1:1" ht="21" customHeight="1"/>
    <row r="2" spans="1:1" s="35" customFormat="1" ht="69" customHeight="1">
      <c r="A2" s="34"/>
    </row>
    <row r="3" spans="1:1" s="35" customFormat="1" ht="38.25" customHeight="1">
      <c r="A3" s="36"/>
    </row>
    <row r="4" spans="1:1" s="35" customFormat="1" ht="90" customHeight="1">
      <c r="A4" s="37"/>
    </row>
    <row r="5" spans="1:1" s="22" customFormat="1">
      <c r="A5" s="23"/>
    </row>
    <row r="9" spans="1:1" ht="72.75">
      <c r="A9" s="24"/>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ورقة11">
    <tabColor theme="3" tint="0.39997558519241921"/>
  </sheetPr>
  <dimension ref="A1:K14"/>
  <sheetViews>
    <sheetView showGridLines="0" rightToLeft="1" view="pageBreakPreview" zoomScale="90" zoomScaleNormal="100" zoomScaleSheetLayoutView="90" workbookViewId="0">
      <selection activeCell="L4" sqref="L4"/>
    </sheetView>
  </sheetViews>
  <sheetFormatPr defaultColWidth="9.140625" defaultRowHeight="15.75"/>
  <cols>
    <col min="1" max="1" width="8.85546875" style="60" customWidth="1"/>
    <col min="2" max="2" width="15.7109375" style="61" customWidth="1"/>
    <col min="3" max="7" width="12.7109375" style="28" customWidth="1"/>
    <col min="8" max="8" width="15.7109375" style="62" customWidth="1"/>
    <col min="9" max="9" width="4.7109375" style="62" customWidth="1"/>
    <col min="10" max="16384" width="9.140625" style="32"/>
  </cols>
  <sheetData>
    <row r="1" spans="1:11" s="54" customFormat="1" ht="58.5" customHeight="1">
      <c r="A1" s="311"/>
      <c r="B1" s="333"/>
      <c r="C1" s="333"/>
      <c r="D1" s="333"/>
      <c r="E1" s="333"/>
      <c r="F1" s="333"/>
      <c r="G1" s="333"/>
      <c r="H1" s="333"/>
      <c r="I1" s="333"/>
      <c r="J1" s="66"/>
      <c r="K1" s="66"/>
    </row>
    <row r="2" spans="1:11" ht="20.25">
      <c r="A2" s="46" t="s">
        <v>47</v>
      </c>
      <c r="B2" s="47"/>
      <c r="C2" s="47"/>
      <c r="D2" s="47"/>
      <c r="E2" s="47"/>
      <c r="F2" s="47"/>
      <c r="G2" s="47"/>
      <c r="H2" s="47"/>
      <c r="I2" s="47"/>
    </row>
    <row r="3" spans="1:11" s="3" customFormat="1" ht="15" customHeight="1">
      <c r="A3" s="316" t="s">
        <v>306</v>
      </c>
      <c r="B3" s="316"/>
      <c r="C3" s="316"/>
      <c r="D3" s="316"/>
      <c r="E3" s="316"/>
      <c r="F3" s="316"/>
      <c r="G3" s="316"/>
      <c r="H3" s="316"/>
      <c r="I3" s="316"/>
      <c r="K3" s="16"/>
    </row>
    <row r="4" spans="1:11">
      <c r="A4" s="30" t="s">
        <v>32</v>
      </c>
      <c r="B4" s="27"/>
      <c r="C4" s="10"/>
      <c r="D4" s="10"/>
      <c r="E4" s="10"/>
      <c r="F4" s="10"/>
      <c r="G4" s="10"/>
      <c r="H4" s="4"/>
      <c r="I4" s="10"/>
    </row>
    <row r="5" spans="1:11" ht="13.5" customHeight="1">
      <c r="A5" s="338" t="s">
        <v>306</v>
      </c>
      <c r="B5" s="338"/>
      <c r="C5" s="338"/>
      <c r="D5" s="338"/>
      <c r="E5" s="338"/>
      <c r="F5" s="338"/>
      <c r="G5" s="338"/>
      <c r="H5" s="338"/>
      <c r="I5" s="338"/>
    </row>
    <row r="6" spans="1:11" ht="23.25" customHeight="1">
      <c r="A6" s="17" t="s">
        <v>246</v>
      </c>
      <c r="B6" s="27"/>
      <c r="H6" s="6"/>
      <c r="I6" s="38" t="s">
        <v>247</v>
      </c>
    </row>
    <row r="7" spans="1:11" ht="18.75" customHeight="1" thickBot="1">
      <c r="A7" s="395" t="s">
        <v>80</v>
      </c>
      <c r="B7" s="395"/>
      <c r="C7" s="336" t="s">
        <v>78</v>
      </c>
      <c r="D7" s="336" t="s">
        <v>46</v>
      </c>
      <c r="E7" s="336" t="s">
        <v>79</v>
      </c>
      <c r="F7" s="336" t="s">
        <v>143</v>
      </c>
      <c r="G7" s="339" t="s">
        <v>89</v>
      </c>
      <c r="H7" s="382" t="s">
        <v>254</v>
      </c>
      <c r="I7" s="382"/>
    </row>
    <row r="8" spans="1:11" ht="18" customHeight="1" thickTop="1" thickBot="1">
      <c r="A8" s="396"/>
      <c r="B8" s="396"/>
      <c r="C8" s="432"/>
      <c r="D8" s="432"/>
      <c r="E8" s="432"/>
      <c r="F8" s="432"/>
      <c r="G8" s="431"/>
      <c r="H8" s="383"/>
      <c r="I8" s="383"/>
    </row>
    <row r="9" spans="1:11" ht="28.5" customHeight="1" thickTop="1" thickBot="1">
      <c r="A9" s="404"/>
      <c r="B9" s="404"/>
      <c r="C9" s="337"/>
      <c r="D9" s="337"/>
      <c r="E9" s="337"/>
      <c r="F9" s="337"/>
      <c r="G9" s="340"/>
      <c r="H9" s="400"/>
      <c r="I9" s="400"/>
    </row>
    <row r="10" spans="1:11" ht="40.15" customHeight="1" thickTop="1" thickBot="1">
      <c r="A10" s="423">
        <v>2017</v>
      </c>
      <c r="B10" s="424"/>
      <c r="C10" s="202">
        <v>1188715</v>
      </c>
      <c r="D10" s="202">
        <v>346866</v>
      </c>
      <c r="E10" s="202">
        <v>514607</v>
      </c>
      <c r="F10" s="202">
        <v>3254662</v>
      </c>
      <c r="G10" s="203">
        <v>5304850</v>
      </c>
      <c r="H10" s="425">
        <v>2017</v>
      </c>
      <c r="I10" s="426"/>
    </row>
    <row r="11" spans="1:11" ht="40.15" customHeight="1" thickTop="1" thickBot="1">
      <c r="A11" s="427">
        <v>2018</v>
      </c>
      <c r="B11" s="428"/>
      <c r="C11" s="200">
        <v>987770</v>
      </c>
      <c r="D11" s="200">
        <v>322144</v>
      </c>
      <c r="E11" s="200">
        <v>549089</v>
      </c>
      <c r="F11" s="200">
        <v>3292357</v>
      </c>
      <c r="G11" s="201">
        <f t="shared" ref="G11" si="0">C11+D11+E11+F11</f>
        <v>5151360</v>
      </c>
      <c r="H11" s="429">
        <v>2018</v>
      </c>
      <c r="I11" s="430"/>
    </row>
    <row r="12" spans="1:11" ht="40.15" customHeight="1" thickTop="1" thickBot="1">
      <c r="A12" s="423">
        <v>2019</v>
      </c>
      <c r="B12" s="424"/>
      <c r="C12" s="202">
        <v>972754</v>
      </c>
      <c r="D12" s="202">
        <v>494067</v>
      </c>
      <c r="E12" s="202">
        <v>600195</v>
      </c>
      <c r="F12" s="202">
        <v>4029281</v>
      </c>
      <c r="G12" s="203">
        <v>6096297</v>
      </c>
      <c r="H12" s="425">
        <v>2019</v>
      </c>
      <c r="I12" s="426"/>
    </row>
    <row r="13" spans="1:11" ht="40.15" customHeight="1" thickTop="1" thickBot="1">
      <c r="A13" s="427">
        <v>2020</v>
      </c>
      <c r="B13" s="428"/>
      <c r="C13" s="200">
        <v>975682</v>
      </c>
      <c r="D13" s="200">
        <v>553079</v>
      </c>
      <c r="E13" s="200">
        <v>660512</v>
      </c>
      <c r="F13" s="200">
        <v>3430151</v>
      </c>
      <c r="G13" s="201">
        <v>5619424</v>
      </c>
      <c r="H13" s="429">
        <v>2020</v>
      </c>
      <c r="I13" s="430"/>
    </row>
    <row r="14" spans="1:11" ht="40.15" customHeight="1" thickTop="1">
      <c r="A14" s="423">
        <v>2021</v>
      </c>
      <c r="B14" s="424"/>
      <c r="C14" s="202">
        <v>1102520</v>
      </c>
      <c r="D14" s="202">
        <v>591995</v>
      </c>
      <c r="E14" s="202">
        <v>837222</v>
      </c>
      <c r="F14" s="202">
        <v>3787052</v>
      </c>
      <c r="G14" s="203">
        <f t="shared" ref="G14" si="1">C14+D14+E14+F14</f>
        <v>6318789</v>
      </c>
      <c r="H14" s="425">
        <v>2021</v>
      </c>
      <c r="I14" s="426"/>
    </row>
  </sheetData>
  <mergeCells count="20">
    <mergeCell ref="G7:G9"/>
    <mergeCell ref="H7:I9"/>
    <mergeCell ref="A1:I1"/>
    <mergeCell ref="A3:I3"/>
    <mergeCell ref="F7:F9"/>
    <mergeCell ref="A7:B9"/>
    <mergeCell ref="E7:E9"/>
    <mergeCell ref="D7:D9"/>
    <mergeCell ref="C7:C9"/>
    <mergeCell ref="A5:I5"/>
    <mergeCell ref="A10:B10"/>
    <mergeCell ref="H10:I10"/>
    <mergeCell ref="A13:B13"/>
    <mergeCell ref="H13:I13"/>
    <mergeCell ref="A14:B14"/>
    <mergeCell ref="H14:I14"/>
    <mergeCell ref="A11:B11"/>
    <mergeCell ref="H11:I11"/>
    <mergeCell ref="A12:B12"/>
    <mergeCell ref="H12:I12"/>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ورقة13">
    <tabColor theme="3" tint="0.39997558519241921"/>
  </sheetPr>
  <dimension ref="A1:Q16"/>
  <sheetViews>
    <sheetView showGridLines="0" rightToLeft="1" view="pageBreakPreview" zoomScaleNormal="100" zoomScaleSheetLayoutView="100" workbookViewId="0">
      <selection activeCell="N8" sqref="N8"/>
    </sheetView>
  </sheetViews>
  <sheetFormatPr defaultColWidth="9.140625" defaultRowHeight="15.75"/>
  <cols>
    <col min="1" max="1" width="7.42578125" style="60" customWidth="1"/>
    <col min="2" max="2" width="15.7109375" style="61" customWidth="1"/>
    <col min="3" max="7" width="12.7109375" style="28" customWidth="1"/>
    <col min="8" max="8" width="15.7109375" style="62" customWidth="1"/>
    <col min="9" max="9" width="4.7109375" style="62" customWidth="1"/>
    <col min="10" max="16384" width="9.140625" style="32"/>
  </cols>
  <sheetData>
    <row r="1" spans="1:17" s="54" customFormat="1" ht="58.5" customHeight="1">
      <c r="A1" s="311"/>
      <c r="B1" s="333"/>
      <c r="C1" s="333"/>
      <c r="D1" s="333"/>
      <c r="E1" s="333"/>
      <c r="F1" s="333"/>
      <c r="G1" s="333"/>
      <c r="H1" s="333"/>
      <c r="I1" s="333"/>
      <c r="J1" s="66"/>
      <c r="K1" s="66"/>
      <c r="L1" s="66"/>
      <c r="M1" s="66"/>
      <c r="N1" s="66"/>
      <c r="O1" s="66"/>
      <c r="P1" s="66"/>
      <c r="Q1" s="66"/>
    </row>
    <row r="2" spans="1:17" ht="18" customHeight="1">
      <c r="A2" s="46" t="s">
        <v>33</v>
      </c>
      <c r="B2" s="47"/>
      <c r="C2" s="47"/>
      <c r="D2" s="47"/>
      <c r="E2" s="47"/>
      <c r="F2" s="47"/>
      <c r="G2" s="47"/>
      <c r="H2" s="47"/>
      <c r="I2" s="47"/>
    </row>
    <row r="3" spans="1:17" s="3" customFormat="1" ht="15" customHeight="1">
      <c r="A3" s="316" t="s">
        <v>306</v>
      </c>
      <c r="B3" s="316"/>
      <c r="C3" s="316"/>
      <c r="D3" s="316"/>
      <c r="E3" s="316"/>
      <c r="F3" s="316"/>
      <c r="G3" s="316"/>
      <c r="H3" s="316"/>
      <c r="I3" s="316"/>
      <c r="K3" s="16"/>
    </row>
    <row r="4" spans="1:17">
      <c r="A4" s="30" t="s">
        <v>34</v>
      </c>
      <c r="B4" s="27"/>
      <c r="C4" s="10"/>
      <c r="D4" s="10"/>
      <c r="E4" s="10"/>
      <c r="F4" s="10"/>
      <c r="G4" s="10"/>
      <c r="H4" s="4"/>
      <c r="I4" s="10"/>
    </row>
    <row r="5" spans="1:17" ht="13.5" customHeight="1">
      <c r="A5" s="338" t="s">
        <v>310</v>
      </c>
      <c r="B5" s="338"/>
      <c r="C5" s="338"/>
      <c r="D5" s="338"/>
      <c r="E5" s="338"/>
      <c r="F5" s="338"/>
      <c r="G5" s="338"/>
      <c r="H5" s="338"/>
      <c r="I5" s="338"/>
    </row>
    <row r="6" spans="1:17" ht="23.25" customHeight="1">
      <c r="A6" s="17" t="s">
        <v>262</v>
      </c>
      <c r="B6" s="27"/>
      <c r="H6" s="6"/>
      <c r="I6" s="38" t="s">
        <v>263</v>
      </c>
    </row>
    <row r="7" spans="1:17" ht="18.75" customHeight="1" thickBot="1">
      <c r="A7" s="395" t="s">
        <v>41</v>
      </c>
      <c r="B7" s="395"/>
      <c r="C7" s="336" t="s">
        <v>78</v>
      </c>
      <c r="D7" s="336" t="s">
        <v>46</v>
      </c>
      <c r="E7" s="336" t="s">
        <v>79</v>
      </c>
      <c r="F7" s="336" t="s">
        <v>143</v>
      </c>
      <c r="G7" s="339" t="s">
        <v>89</v>
      </c>
      <c r="H7" s="382" t="s">
        <v>255</v>
      </c>
      <c r="I7" s="382"/>
      <c r="N7" s="64"/>
    </row>
    <row r="8" spans="1:17" ht="18" customHeight="1" thickTop="1" thickBot="1">
      <c r="A8" s="396"/>
      <c r="B8" s="396"/>
      <c r="C8" s="432"/>
      <c r="D8" s="432"/>
      <c r="E8" s="432"/>
      <c r="F8" s="432"/>
      <c r="G8" s="431"/>
      <c r="H8" s="383"/>
      <c r="I8" s="383"/>
    </row>
    <row r="9" spans="1:17" ht="24" customHeight="1" thickTop="1" thickBot="1">
      <c r="A9" s="404"/>
      <c r="B9" s="404"/>
      <c r="C9" s="337"/>
      <c r="D9" s="337"/>
      <c r="E9" s="337"/>
      <c r="F9" s="337"/>
      <c r="G9" s="340"/>
      <c r="H9" s="400"/>
      <c r="I9" s="400"/>
    </row>
    <row r="10" spans="1:17" ht="40.15" customHeight="1" thickTop="1" thickBot="1">
      <c r="A10" s="435">
        <v>2017</v>
      </c>
      <c r="B10" s="436"/>
      <c r="C10" s="204">
        <v>831150</v>
      </c>
      <c r="D10" s="204">
        <v>218081</v>
      </c>
      <c r="E10" s="204">
        <v>124043</v>
      </c>
      <c r="F10" s="204">
        <v>2131329</v>
      </c>
      <c r="G10" s="289">
        <v>3304603</v>
      </c>
      <c r="H10" s="433">
        <v>2017</v>
      </c>
      <c r="I10" s="434"/>
    </row>
    <row r="11" spans="1:17" ht="40.15" customHeight="1" thickTop="1" thickBot="1">
      <c r="A11" s="427">
        <v>2018</v>
      </c>
      <c r="B11" s="428"/>
      <c r="C11" s="200">
        <v>621181</v>
      </c>
      <c r="D11" s="200">
        <v>100777</v>
      </c>
      <c r="E11" s="200">
        <v>108972</v>
      </c>
      <c r="F11" s="200">
        <v>2045146</v>
      </c>
      <c r="G11" s="290">
        <f>C11+D11+E11+F11</f>
        <v>2876076</v>
      </c>
      <c r="H11" s="437">
        <v>2018</v>
      </c>
      <c r="I11" s="438"/>
    </row>
    <row r="12" spans="1:17" ht="40.15" customHeight="1" thickTop="1" thickBot="1">
      <c r="A12" s="435">
        <v>2019</v>
      </c>
      <c r="B12" s="436"/>
      <c r="C12" s="204">
        <v>681570</v>
      </c>
      <c r="D12" s="204">
        <v>175271</v>
      </c>
      <c r="E12" s="204">
        <v>342823</v>
      </c>
      <c r="F12" s="204">
        <v>2445598</v>
      </c>
      <c r="G12" s="289">
        <v>3645262</v>
      </c>
      <c r="H12" s="433">
        <v>2019</v>
      </c>
      <c r="I12" s="434"/>
    </row>
    <row r="13" spans="1:17" ht="40.15" customHeight="1" thickTop="1" thickBot="1">
      <c r="A13" s="427">
        <v>2020</v>
      </c>
      <c r="B13" s="428"/>
      <c r="C13" s="200">
        <v>463468</v>
      </c>
      <c r="D13" s="200">
        <v>399823</v>
      </c>
      <c r="E13" s="200">
        <v>237102</v>
      </c>
      <c r="F13" s="200">
        <v>2189060</v>
      </c>
      <c r="G13" s="290">
        <v>3289453</v>
      </c>
      <c r="H13" s="437">
        <v>2020</v>
      </c>
      <c r="I13" s="438"/>
    </row>
    <row r="14" spans="1:17" ht="40.15" customHeight="1" thickTop="1" thickBot="1">
      <c r="A14" s="435">
        <v>2021</v>
      </c>
      <c r="B14" s="436"/>
      <c r="C14" s="204">
        <v>551758</v>
      </c>
      <c r="D14" s="204">
        <v>179239</v>
      </c>
      <c r="E14" s="204">
        <v>211512</v>
      </c>
      <c r="F14" s="204">
        <v>2073240</v>
      </c>
      <c r="G14" s="289">
        <f>C14+D14+E14+F14</f>
        <v>3015749</v>
      </c>
      <c r="H14" s="433">
        <v>2021</v>
      </c>
      <c r="I14" s="434"/>
    </row>
    <row r="15" spans="1:17" ht="16.5" thickTop="1"/>
    <row r="16" spans="1:17">
      <c r="C16" s="283"/>
      <c r="D16" s="283"/>
      <c r="E16" s="283"/>
      <c r="F16" s="283"/>
    </row>
  </sheetData>
  <mergeCells count="20">
    <mergeCell ref="A1:I1"/>
    <mergeCell ref="A3:I3"/>
    <mergeCell ref="A5:I5"/>
    <mergeCell ref="A7:B9"/>
    <mergeCell ref="C7:C9"/>
    <mergeCell ref="G7:G9"/>
    <mergeCell ref="E7:E9"/>
    <mergeCell ref="D7:D9"/>
    <mergeCell ref="F7:F9"/>
    <mergeCell ref="H7:I9"/>
    <mergeCell ref="H14:I14"/>
    <mergeCell ref="A14:B14"/>
    <mergeCell ref="A10:B10"/>
    <mergeCell ref="H10:I10"/>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ورقة14">
    <tabColor theme="3" tint="0.39997558519241921"/>
  </sheetPr>
  <dimension ref="A1:Q26"/>
  <sheetViews>
    <sheetView showGridLines="0" rightToLeft="1" tabSelected="1" view="pageBreakPreview" zoomScaleNormal="100" zoomScaleSheetLayoutView="100" workbookViewId="0">
      <selection activeCell="P17" sqref="P17"/>
    </sheetView>
  </sheetViews>
  <sheetFormatPr defaultColWidth="9.140625" defaultRowHeight="15.75"/>
  <cols>
    <col min="1" max="1" width="4.7109375" style="9" customWidth="1"/>
    <col min="2" max="2" width="15.7109375" style="8" customWidth="1"/>
    <col min="3" max="7" width="12.7109375" style="7" customWidth="1"/>
    <col min="8" max="8" width="15.7109375" style="5" customWidth="1"/>
    <col min="9" max="9" width="4.7109375" style="5" customWidth="1"/>
    <col min="10" max="16384" width="9.140625" style="2"/>
  </cols>
  <sheetData>
    <row r="1" spans="1:17" s="26" customFormat="1" ht="70.5" customHeight="1">
      <c r="A1" s="439"/>
      <c r="B1" s="300"/>
      <c r="C1" s="300"/>
      <c r="D1" s="300"/>
      <c r="E1" s="300"/>
      <c r="F1" s="300"/>
      <c r="G1" s="300"/>
      <c r="H1" s="300"/>
      <c r="I1" s="300"/>
      <c r="J1" s="25"/>
      <c r="K1" s="25"/>
      <c r="L1" s="25"/>
      <c r="M1" s="25"/>
      <c r="N1" s="25"/>
      <c r="O1" s="25"/>
      <c r="P1" s="25"/>
      <c r="Q1" s="25"/>
    </row>
    <row r="2" spans="1:17" ht="18" customHeight="1">
      <c r="A2" s="46" t="s">
        <v>138</v>
      </c>
      <c r="B2" s="47"/>
      <c r="C2" s="47"/>
      <c r="D2" s="47"/>
      <c r="E2" s="47"/>
      <c r="F2" s="47"/>
      <c r="G2" s="47"/>
      <c r="H2" s="47"/>
      <c r="I2" s="47"/>
    </row>
    <row r="3" spans="1:17" s="3" customFormat="1" ht="15" customHeight="1">
      <c r="A3" s="316">
        <v>2021</v>
      </c>
      <c r="B3" s="316"/>
      <c r="C3" s="316"/>
      <c r="D3" s="316"/>
      <c r="E3" s="316"/>
      <c r="F3" s="316"/>
      <c r="G3" s="316"/>
      <c r="H3" s="316"/>
      <c r="I3" s="316"/>
      <c r="K3" s="16"/>
    </row>
    <row r="4" spans="1:17">
      <c r="A4" s="30" t="s">
        <v>139</v>
      </c>
      <c r="B4" s="27"/>
      <c r="C4" s="10"/>
      <c r="D4" s="10"/>
      <c r="E4" s="10"/>
      <c r="F4" s="10"/>
      <c r="G4" s="10"/>
      <c r="H4" s="4"/>
      <c r="I4" s="10"/>
    </row>
    <row r="5" spans="1:17" s="32" customFormat="1" ht="13.5" customHeight="1">
      <c r="A5" s="338">
        <v>2021</v>
      </c>
      <c r="B5" s="338"/>
      <c r="C5" s="338"/>
      <c r="D5" s="338"/>
      <c r="E5" s="338"/>
      <c r="F5" s="338"/>
      <c r="G5" s="338"/>
      <c r="H5" s="338"/>
      <c r="I5" s="338"/>
    </row>
    <row r="6" spans="1:17" ht="28.5" customHeight="1">
      <c r="A6" s="18"/>
      <c r="B6" s="18"/>
      <c r="C6" s="18"/>
      <c r="D6" s="18"/>
      <c r="E6" s="18"/>
      <c r="F6" s="19"/>
      <c r="G6" s="20"/>
      <c r="H6" s="440"/>
      <c r="I6" s="441"/>
    </row>
    <row r="26" spans="1:9" s="3" customFormat="1" ht="12.75">
      <c r="A26" s="442" t="s">
        <v>261</v>
      </c>
      <c r="B26" s="442"/>
      <c r="C26" s="442"/>
      <c r="D26" s="442"/>
      <c r="E26" s="442"/>
      <c r="F26" s="442"/>
      <c r="G26" s="442"/>
      <c r="H26" s="442"/>
      <c r="I26" s="442"/>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ورقة12">
    <tabColor theme="3" tint="0.39997558519241921"/>
  </sheetPr>
  <dimension ref="A1:P15"/>
  <sheetViews>
    <sheetView showGridLines="0" rightToLeft="1" view="pageBreakPreview" zoomScaleNormal="100" zoomScaleSheetLayoutView="100" workbookViewId="0">
      <selection activeCell="M11" sqref="M11"/>
    </sheetView>
  </sheetViews>
  <sheetFormatPr defaultColWidth="9.140625" defaultRowHeight="15.75"/>
  <cols>
    <col min="1" max="1" width="10.7109375" style="60" customWidth="1"/>
    <col min="2" max="2" width="15.7109375" style="61" customWidth="1"/>
    <col min="3" max="7" width="12.7109375" style="28" customWidth="1"/>
    <col min="8" max="8" width="15.85546875" style="62" customWidth="1"/>
    <col min="9" max="9" width="8" style="62" customWidth="1"/>
    <col min="10" max="16384" width="9.140625" style="32"/>
  </cols>
  <sheetData>
    <row r="1" spans="1:16" s="54" customFormat="1" ht="58.5" customHeight="1">
      <c r="A1" s="311"/>
      <c r="B1" s="333"/>
      <c r="C1" s="333"/>
      <c r="D1" s="333"/>
      <c r="E1" s="333"/>
      <c r="F1" s="333"/>
      <c r="G1" s="333"/>
      <c r="H1" s="333"/>
      <c r="I1" s="333"/>
      <c r="J1" s="66"/>
      <c r="K1" s="66"/>
      <c r="L1" s="66"/>
      <c r="M1" s="66"/>
      <c r="N1" s="66"/>
      <c r="O1" s="66"/>
      <c r="P1" s="66"/>
    </row>
    <row r="2" spans="1:16" ht="18" customHeight="1">
      <c r="A2" s="46" t="s">
        <v>35</v>
      </c>
      <c r="B2" s="47"/>
      <c r="C2" s="47"/>
      <c r="D2" s="47"/>
      <c r="E2" s="47"/>
      <c r="F2" s="47"/>
      <c r="G2" s="47"/>
      <c r="H2" s="47"/>
      <c r="I2" s="47"/>
    </row>
    <row r="3" spans="1:16" s="3" customFormat="1" ht="15" customHeight="1">
      <c r="A3" s="316" t="s">
        <v>306</v>
      </c>
      <c r="B3" s="316"/>
      <c r="C3" s="316"/>
      <c r="D3" s="316"/>
      <c r="E3" s="316"/>
      <c r="F3" s="316"/>
      <c r="G3" s="316"/>
      <c r="H3" s="316"/>
      <c r="I3" s="316"/>
    </row>
    <row r="4" spans="1:16">
      <c r="A4" s="30" t="s">
        <v>36</v>
      </c>
      <c r="B4" s="27"/>
      <c r="C4" s="10"/>
      <c r="D4" s="10"/>
      <c r="E4" s="10"/>
      <c r="F4" s="10"/>
      <c r="G4" s="10"/>
      <c r="H4" s="4"/>
      <c r="I4" s="10"/>
    </row>
    <row r="5" spans="1:16" ht="13.5" customHeight="1">
      <c r="A5" s="338" t="s">
        <v>306</v>
      </c>
      <c r="B5" s="338"/>
      <c r="C5" s="338"/>
      <c r="D5" s="338"/>
      <c r="E5" s="338"/>
      <c r="F5" s="338"/>
      <c r="G5" s="338"/>
      <c r="H5" s="338"/>
      <c r="I5" s="338"/>
    </row>
    <row r="6" spans="1:16" ht="23.25" customHeight="1">
      <c r="A6" s="17" t="s">
        <v>259</v>
      </c>
      <c r="B6" s="27"/>
      <c r="H6" s="6"/>
      <c r="I6" s="38" t="s">
        <v>260</v>
      </c>
    </row>
    <row r="7" spans="1:16" ht="18.75" customHeight="1" thickBot="1">
      <c r="A7" s="395" t="s">
        <v>304</v>
      </c>
      <c r="B7" s="395"/>
      <c r="C7" s="336" t="s">
        <v>78</v>
      </c>
      <c r="D7" s="336" t="s">
        <v>46</v>
      </c>
      <c r="E7" s="336" t="s">
        <v>79</v>
      </c>
      <c r="F7" s="336" t="s">
        <v>143</v>
      </c>
      <c r="G7" s="339" t="s">
        <v>89</v>
      </c>
      <c r="H7" s="323" t="s">
        <v>256</v>
      </c>
      <c r="I7" s="324"/>
      <c r="M7" s="64"/>
    </row>
    <row r="8" spans="1:16" ht="18" customHeight="1" thickTop="1" thickBot="1">
      <c r="A8" s="396"/>
      <c r="B8" s="396"/>
      <c r="C8" s="432"/>
      <c r="D8" s="432"/>
      <c r="E8" s="432"/>
      <c r="F8" s="432"/>
      <c r="G8" s="431"/>
      <c r="H8" s="443"/>
      <c r="I8" s="444"/>
    </row>
    <row r="9" spans="1:16" ht="27.75" customHeight="1" thickTop="1" thickBot="1">
      <c r="A9" s="404"/>
      <c r="B9" s="404"/>
      <c r="C9" s="337"/>
      <c r="D9" s="337"/>
      <c r="E9" s="337"/>
      <c r="F9" s="337"/>
      <c r="G9" s="340"/>
      <c r="H9" s="443"/>
      <c r="I9" s="444"/>
    </row>
    <row r="10" spans="1:16" ht="40.15" customHeight="1" thickTop="1" thickBot="1">
      <c r="A10" s="435">
        <v>2017</v>
      </c>
      <c r="B10" s="436"/>
      <c r="C10" s="204">
        <v>740701</v>
      </c>
      <c r="D10" s="204">
        <v>21080</v>
      </c>
      <c r="E10" s="204">
        <v>8992</v>
      </c>
      <c r="F10" s="204">
        <v>99161</v>
      </c>
      <c r="G10" s="289">
        <v>869934</v>
      </c>
      <c r="H10" s="433">
        <v>2017</v>
      </c>
      <c r="I10" s="434"/>
    </row>
    <row r="11" spans="1:16" ht="40.15" customHeight="1" thickTop="1" thickBot="1">
      <c r="A11" s="427">
        <v>2018</v>
      </c>
      <c r="B11" s="428"/>
      <c r="C11" s="200">
        <v>565874</v>
      </c>
      <c r="D11" s="200">
        <v>33837</v>
      </c>
      <c r="E11" s="200">
        <v>21192</v>
      </c>
      <c r="F11" s="200">
        <v>117308</v>
      </c>
      <c r="G11" s="290">
        <f>C11+D11+E11+F11</f>
        <v>738211</v>
      </c>
      <c r="H11" s="429">
        <v>2018</v>
      </c>
      <c r="I11" s="430"/>
    </row>
    <row r="12" spans="1:16" ht="40.15" customHeight="1" thickTop="1" thickBot="1">
      <c r="A12" s="435">
        <v>2019</v>
      </c>
      <c r="B12" s="436"/>
      <c r="C12" s="204">
        <v>591552</v>
      </c>
      <c r="D12" s="204">
        <v>25936</v>
      </c>
      <c r="E12" s="204">
        <v>8933</v>
      </c>
      <c r="F12" s="204">
        <v>89471</v>
      </c>
      <c r="G12" s="289">
        <v>715892</v>
      </c>
      <c r="H12" s="433">
        <v>2019</v>
      </c>
      <c r="I12" s="434"/>
    </row>
    <row r="13" spans="1:16" ht="40.15" customHeight="1" thickTop="1" thickBot="1">
      <c r="A13" s="427">
        <v>2020</v>
      </c>
      <c r="B13" s="428"/>
      <c r="C13" s="200">
        <v>511463</v>
      </c>
      <c r="D13" s="200">
        <v>20701</v>
      </c>
      <c r="E13" s="200">
        <v>8411</v>
      </c>
      <c r="F13" s="200">
        <v>63309</v>
      </c>
      <c r="G13" s="290">
        <v>603884</v>
      </c>
      <c r="H13" s="429">
        <v>2020</v>
      </c>
      <c r="I13" s="430"/>
    </row>
    <row r="14" spans="1:16" ht="40.15" customHeight="1" thickTop="1" thickBot="1">
      <c r="A14" s="435">
        <v>2021</v>
      </c>
      <c r="B14" s="436"/>
      <c r="C14" s="298">
        <v>565542</v>
      </c>
      <c r="D14" s="298">
        <v>23249</v>
      </c>
      <c r="E14" s="298">
        <v>10021</v>
      </c>
      <c r="F14" s="298">
        <v>81607</v>
      </c>
      <c r="G14" s="299">
        <f>C14+D14+E14+F14</f>
        <v>680419</v>
      </c>
      <c r="H14" s="433">
        <v>2021</v>
      </c>
      <c r="I14" s="434"/>
    </row>
    <row r="15" spans="1:16" s="64" customFormat="1" ht="28.5" customHeight="1" thickTop="1">
      <c r="A15" s="160"/>
      <c r="B15" s="160"/>
      <c r="C15" s="161"/>
      <c r="D15" s="161"/>
      <c r="E15" s="161"/>
      <c r="F15" s="161"/>
      <c r="G15" s="162"/>
      <c r="H15" s="163"/>
      <c r="I15" s="163"/>
    </row>
  </sheetData>
  <mergeCells count="20">
    <mergeCell ref="A1:I1"/>
    <mergeCell ref="C7:C9"/>
    <mergeCell ref="A3:I3"/>
    <mergeCell ref="A5:I5"/>
    <mergeCell ref="A7:B9"/>
    <mergeCell ref="H7:I9"/>
    <mergeCell ref="F7:F9"/>
    <mergeCell ref="E7:E9"/>
    <mergeCell ref="G7:G9"/>
    <mergeCell ref="D7:D9"/>
    <mergeCell ref="A14:B14"/>
    <mergeCell ref="H14:I14"/>
    <mergeCell ref="A10:B10"/>
    <mergeCell ref="H10:I10"/>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ورقة17">
    <tabColor theme="3" tint="0.39997558519241921"/>
  </sheetPr>
  <dimension ref="A1:Q28"/>
  <sheetViews>
    <sheetView showGridLines="0" rightToLeft="1" view="pageBreakPreview" zoomScaleNormal="100" zoomScaleSheetLayoutView="100" workbookViewId="0">
      <selection activeCell="M13" sqref="M13"/>
    </sheetView>
  </sheetViews>
  <sheetFormatPr defaultColWidth="8.85546875" defaultRowHeight="15.75"/>
  <cols>
    <col min="1" max="1" width="3.7109375" style="9" customWidth="1"/>
    <col min="2" max="2" width="15.7109375" style="8" customWidth="1"/>
    <col min="3" max="7" width="12.7109375" style="7" customWidth="1"/>
    <col min="8" max="8" width="15.7109375" style="5" customWidth="1"/>
    <col min="9" max="9" width="8.7109375" style="5" customWidth="1"/>
    <col min="10" max="16384" width="8.85546875" style="2"/>
  </cols>
  <sheetData>
    <row r="1" spans="1:17" s="26" customFormat="1" ht="54.75" customHeight="1">
      <c r="A1" s="439"/>
      <c r="B1" s="300"/>
      <c r="C1" s="300"/>
      <c r="D1" s="300"/>
      <c r="E1" s="300"/>
      <c r="F1" s="300"/>
      <c r="G1" s="300"/>
      <c r="H1" s="300"/>
      <c r="I1" s="300"/>
      <c r="J1" s="25"/>
      <c r="K1" s="25"/>
      <c r="L1" s="25"/>
      <c r="M1" s="25"/>
      <c r="N1" s="25"/>
      <c r="O1" s="25"/>
      <c r="P1" s="25"/>
      <c r="Q1" s="25"/>
    </row>
    <row r="2" spans="1:17" ht="18" customHeight="1">
      <c r="A2" s="46" t="s">
        <v>35</v>
      </c>
      <c r="B2" s="47"/>
      <c r="C2" s="47"/>
      <c r="D2" s="47"/>
      <c r="E2" s="47"/>
      <c r="F2" s="47"/>
      <c r="G2" s="47"/>
      <c r="H2" s="47"/>
      <c r="I2" s="47"/>
    </row>
    <row r="3" spans="1:17" s="3" customFormat="1" ht="15" customHeight="1">
      <c r="A3" s="316">
        <v>2021</v>
      </c>
      <c r="B3" s="316"/>
      <c r="C3" s="316"/>
      <c r="D3" s="316"/>
      <c r="E3" s="316"/>
      <c r="F3" s="316"/>
      <c r="G3" s="316"/>
      <c r="H3" s="316"/>
      <c r="I3" s="316"/>
      <c r="K3" s="16"/>
    </row>
    <row r="4" spans="1:17">
      <c r="A4" s="30" t="s">
        <v>36</v>
      </c>
      <c r="B4" s="27"/>
      <c r="C4" s="10"/>
      <c r="D4" s="10"/>
      <c r="E4" s="10"/>
      <c r="F4" s="10"/>
      <c r="G4" s="10"/>
      <c r="H4" s="4"/>
      <c r="I4" s="10"/>
    </row>
    <row r="5" spans="1:17" s="32" customFormat="1" ht="13.5" customHeight="1">
      <c r="A5" s="338">
        <v>2021</v>
      </c>
      <c r="B5" s="338"/>
      <c r="C5" s="338"/>
      <c r="D5" s="338"/>
      <c r="E5" s="338"/>
      <c r="F5" s="338"/>
      <c r="G5" s="338"/>
      <c r="H5" s="338"/>
      <c r="I5" s="338"/>
    </row>
    <row r="6" spans="1:17" ht="24" customHeight="1">
      <c r="B6" s="11"/>
      <c r="C6" s="12"/>
      <c r="D6" s="12"/>
      <c r="E6" s="12"/>
      <c r="F6" s="12"/>
      <c r="G6" s="13"/>
      <c r="H6" s="14"/>
      <c r="I6" s="15"/>
    </row>
    <row r="7" spans="1:17" ht="24" customHeight="1">
      <c r="B7" s="11"/>
      <c r="C7" s="12"/>
      <c r="D7" s="12"/>
      <c r="E7" s="12"/>
      <c r="F7" s="12"/>
      <c r="G7" s="13"/>
      <c r="H7" s="14"/>
      <c r="I7" s="15"/>
    </row>
    <row r="8" spans="1:17" ht="23.25" customHeight="1">
      <c r="B8" s="11"/>
      <c r="C8" s="12"/>
      <c r="D8" s="12"/>
      <c r="E8" s="12"/>
      <c r="F8" s="12"/>
      <c r="G8" s="13"/>
      <c r="H8" s="14"/>
      <c r="I8" s="15"/>
    </row>
    <row r="9" spans="1:17" ht="23.25" customHeight="1">
      <c r="B9" s="11"/>
      <c r="C9" s="12"/>
      <c r="D9" s="12"/>
      <c r="E9" s="12"/>
      <c r="F9" s="12"/>
      <c r="G9" s="13"/>
      <c r="H9" s="14"/>
      <c r="I9" s="15"/>
    </row>
    <row r="10" spans="1:17" ht="23.25" customHeight="1">
      <c r="B10" s="11"/>
      <c r="C10" s="12"/>
      <c r="D10" s="12"/>
      <c r="E10" s="12"/>
      <c r="F10" s="12"/>
      <c r="G10" s="13"/>
      <c r="H10" s="14"/>
      <c r="I10" s="15"/>
    </row>
    <row r="11" spans="1:17" ht="23.25" customHeight="1">
      <c r="B11" s="11"/>
      <c r="C11" s="12"/>
      <c r="D11" s="12"/>
      <c r="E11" s="12"/>
      <c r="F11" s="12"/>
      <c r="G11" s="13"/>
      <c r="H11" s="14"/>
      <c r="I11" s="15"/>
    </row>
    <row r="12" spans="1:17" ht="23.25" customHeight="1">
      <c r="B12" s="11"/>
      <c r="C12" s="12"/>
      <c r="D12" s="12"/>
      <c r="E12" s="12"/>
      <c r="F12" s="12"/>
      <c r="G12" s="13"/>
      <c r="H12" s="14"/>
      <c r="I12" s="15"/>
    </row>
    <row r="13" spans="1:17" ht="23.25" customHeight="1">
      <c r="B13" s="11"/>
      <c r="C13" s="12"/>
      <c r="D13" s="12"/>
      <c r="E13" s="12"/>
      <c r="F13" s="12"/>
      <c r="G13" s="13"/>
      <c r="H13" s="14"/>
      <c r="I13" s="15"/>
    </row>
    <row r="28" spans="1:9" s="3" customFormat="1" ht="15.75" customHeight="1">
      <c r="A28" s="442" t="s">
        <v>258</v>
      </c>
      <c r="B28" s="442"/>
      <c r="C28" s="442"/>
      <c r="D28" s="442"/>
      <c r="E28" s="442"/>
      <c r="F28" s="442"/>
      <c r="G28" s="442"/>
      <c r="H28" s="442"/>
      <c r="I28" s="442"/>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K29"/>
  <sheetViews>
    <sheetView rightToLeft="1" view="pageBreakPreview" zoomScaleNormal="89" zoomScaleSheetLayoutView="100" workbookViewId="0">
      <selection activeCell="G21" sqref="G21"/>
    </sheetView>
  </sheetViews>
  <sheetFormatPr defaultRowHeight="12.75"/>
  <cols>
    <col min="1" max="1" width="45.7109375" style="89" customWidth="1"/>
    <col min="2" max="5" width="11.7109375" style="90" customWidth="1"/>
    <col min="6" max="6" width="45.7109375" style="89" customWidth="1"/>
  </cols>
  <sheetData>
    <row r="1" spans="1:11" s="103" customFormat="1" ht="54" customHeight="1">
      <c r="A1" s="405"/>
      <c r="B1" s="418"/>
      <c r="C1" s="418"/>
      <c r="D1" s="418"/>
      <c r="E1" s="418"/>
      <c r="F1" s="418"/>
    </row>
    <row r="2" spans="1:11" s="61" customFormat="1" ht="20.25">
      <c r="A2" s="416" t="s">
        <v>216</v>
      </c>
      <c r="B2" s="416"/>
      <c r="C2" s="416"/>
      <c r="D2" s="416"/>
      <c r="E2" s="416"/>
      <c r="F2" s="416"/>
      <c r="G2" s="146"/>
      <c r="H2" s="146"/>
      <c r="I2" s="146"/>
      <c r="J2" s="146"/>
      <c r="K2" s="146"/>
    </row>
    <row r="3" spans="1:11" s="61" customFormat="1" ht="20.25">
      <c r="A3" s="416" t="s">
        <v>291</v>
      </c>
      <c r="B3" s="416"/>
      <c r="C3" s="416"/>
      <c r="D3" s="416"/>
      <c r="E3" s="416"/>
      <c r="F3" s="416"/>
      <c r="G3" s="147"/>
      <c r="H3" s="146"/>
      <c r="I3" s="146"/>
      <c r="J3" s="146"/>
      <c r="K3" s="146"/>
    </row>
    <row r="4" spans="1:11" s="61" customFormat="1" ht="15.75" customHeight="1">
      <c r="A4" s="417" t="s">
        <v>217</v>
      </c>
      <c r="B4" s="417"/>
      <c r="C4" s="417"/>
      <c r="D4" s="417"/>
      <c r="E4" s="417"/>
      <c r="F4" s="417"/>
      <c r="G4" s="148"/>
      <c r="H4" s="148"/>
      <c r="I4" s="148"/>
      <c r="J4" s="148"/>
      <c r="K4" s="148"/>
    </row>
    <row r="5" spans="1:11" s="61" customFormat="1" ht="15.75" customHeight="1">
      <c r="A5" s="417" t="s">
        <v>218</v>
      </c>
      <c r="B5" s="417"/>
      <c r="C5" s="417"/>
      <c r="D5" s="417"/>
      <c r="E5" s="417"/>
      <c r="F5" s="417"/>
      <c r="G5" s="149"/>
      <c r="H5" s="148"/>
      <c r="I5" s="148"/>
      <c r="J5" s="148"/>
      <c r="K5" s="148"/>
    </row>
    <row r="6" spans="1:11" s="61" customFormat="1" ht="15.75" customHeight="1">
      <c r="A6" s="450" t="s">
        <v>309</v>
      </c>
      <c r="B6" s="450"/>
      <c r="C6" s="450"/>
      <c r="D6" s="450"/>
      <c r="E6" s="450"/>
      <c r="F6" s="450"/>
      <c r="G6" s="149"/>
      <c r="H6" s="148"/>
      <c r="I6" s="148"/>
      <c r="J6" s="148"/>
      <c r="K6" s="148"/>
    </row>
    <row r="7" spans="1:11" s="61" customFormat="1" ht="16.5">
      <c r="A7" s="291" t="s">
        <v>299</v>
      </c>
      <c r="B7" s="292"/>
      <c r="C7" s="293"/>
      <c r="D7" s="294"/>
      <c r="E7" s="294"/>
      <c r="F7" s="295" t="s">
        <v>300</v>
      </c>
    </row>
    <row r="8" spans="1:11" s="91" customFormat="1" ht="34.5" customHeight="1">
      <c r="A8" s="420" t="s">
        <v>48</v>
      </c>
      <c r="B8" s="446" t="s">
        <v>219</v>
      </c>
      <c r="C8" s="412"/>
      <c r="D8" s="412"/>
      <c r="E8" s="412"/>
      <c r="F8" s="447" t="s">
        <v>193</v>
      </c>
    </row>
    <row r="9" spans="1:11" s="91" customFormat="1" ht="17.25" customHeight="1">
      <c r="A9" s="445"/>
      <c r="B9" s="150" t="s">
        <v>49</v>
      </c>
      <c r="C9" s="150" t="s">
        <v>50</v>
      </c>
      <c r="D9" s="150" t="s">
        <v>27</v>
      </c>
      <c r="E9" s="150" t="s">
        <v>14</v>
      </c>
      <c r="F9" s="448"/>
    </row>
    <row r="10" spans="1:11" s="91" customFormat="1" ht="17.25" customHeight="1">
      <c r="A10" s="421"/>
      <c r="B10" s="151" t="s">
        <v>51</v>
      </c>
      <c r="C10" s="151" t="s">
        <v>52</v>
      </c>
      <c r="D10" s="151" t="s">
        <v>140</v>
      </c>
      <c r="E10" s="151" t="s">
        <v>21</v>
      </c>
      <c r="F10" s="449"/>
    </row>
    <row r="11" spans="1:11" s="119" customFormat="1" ht="24.95" customHeight="1" thickBot="1">
      <c r="A11" s="118" t="s">
        <v>195</v>
      </c>
      <c r="B11" s="213"/>
      <c r="C11" s="213"/>
      <c r="D11" s="213"/>
      <c r="E11" s="81"/>
      <c r="F11" s="152" t="s">
        <v>53</v>
      </c>
    </row>
    <row r="12" spans="1:11" s="91" customFormat="1" ht="19.5" customHeight="1" thickTop="1" thickBot="1">
      <c r="A12" s="122" t="s">
        <v>221</v>
      </c>
      <c r="B12" s="214">
        <v>1970241</v>
      </c>
      <c r="C12" s="214">
        <v>598837</v>
      </c>
      <c r="D12" s="214">
        <v>509548</v>
      </c>
      <c r="E12" s="121">
        <f>SUM(B12:D12)</f>
        <v>3078626</v>
      </c>
      <c r="F12" s="153" t="s">
        <v>220</v>
      </c>
    </row>
    <row r="13" spans="1:11" s="91" customFormat="1" ht="19.5" customHeight="1" thickTop="1" thickBot="1">
      <c r="A13" s="124" t="s">
        <v>223</v>
      </c>
      <c r="B13" s="213">
        <v>938553</v>
      </c>
      <c r="C13" s="213">
        <v>440951</v>
      </c>
      <c r="D13" s="213">
        <v>38733</v>
      </c>
      <c r="E13" s="278">
        <f t="shared" ref="E13:E17" si="0">SUM(B13:D13)</f>
        <v>1418237</v>
      </c>
      <c r="F13" s="154" t="s">
        <v>222</v>
      </c>
    </row>
    <row r="14" spans="1:11" s="91" customFormat="1" ht="19.5" customHeight="1" thickTop="1" thickBot="1">
      <c r="A14" s="122" t="s">
        <v>225</v>
      </c>
      <c r="B14" s="214">
        <v>229975</v>
      </c>
      <c r="C14" s="214">
        <v>11092</v>
      </c>
      <c r="D14" s="214">
        <v>5515</v>
      </c>
      <c r="E14" s="121">
        <f t="shared" si="0"/>
        <v>246582</v>
      </c>
      <c r="F14" s="153" t="s">
        <v>224</v>
      </c>
    </row>
    <row r="15" spans="1:11" s="91" customFormat="1" ht="19.5" customHeight="1" thickTop="1" thickBot="1">
      <c r="A15" s="126" t="s">
        <v>227</v>
      </c>
      <c r="B15" s="215">
        <v>4932</v>
      </c>
      <c r="C15" s="215">
        <v>64</v>
      </c>
      <c r="D15" s="215">
        <v>0</v>
      </c>
      <c r="E15" s="278">
        <f t="shared" si="0"/>
        <v>4996</v>
      </c>
      <c r="F15" s="155" t="s">
        <v>226</v>
      </c>
    </row>
    <row r="16" spans="1:11" s="91" customFormat="1" ht="19.5" customHeight="1" thickTop="1" thickBot="1">
      <c r="A16" s="122" t="s">
        <v>229</v>
      </c>
      <c r="B16" s="214">
        <v>290518</v>
      </c>
      <c r="C16" s="214">
        <v>12162</v>
      </c>
      <c r="D16" s="214">
        <v>-10475</v>
      </c>
      <c r="E16" s="121">
        <f t="shared" si="0"/>
        <v>292205</v>
      </c>
      <c r="F16" s="153" t="s">
        <v>228</v>
      </c>
    </row>
    <row r="17" spans="1:6" s="91" customFormat="1" ht="19.5" customHeight="1" thickTop="1">
      <c r="A17" s="126" t="s">
        <v>231</v>
      </c>
      <c r="B17" s="215">
        <v>13192</v>
      </c>
      <c r="C17" s="215">
        <v>24264</v>
      </c>
      <c r="D17" s="215">
        <v>2300</v>
      </c>
      <c r="E17" s="279">
        <f t="shared" si="0"/>
        <v>39756</v>
      </c>
      <c r="F17" s="155" t="s">
        <v>230</v>
      </c>
    </row>
    <row r="18" spans="1:6" s="91" customFormat="1" ht="24.75" customHeight="1">
      <c r="A18" s="128" t="s">
        <v>233</v>
      </c>
      <c r="B18" s="82">
        <f>B12-B13+B14+B15-B16+B17</f>
        <v>989269</v>
      </c>
      <c r="C18" s="82">
        <f>C12-C13+C14+C15-C16+C17</f>
        <v>181144</v>
      </c>
      <c r="D18" s="82">
        <f>D12-D13+D14+D15-D16+D17</f>
        <v>489105</v>
      </c>
      <c r="E18" s="82">
        <f>E12-E13+E14+E15-E16+E17</f>
        <v>1659518</v>
      </c>
      <c r="F18" s="127" t="s">
        <v>232</v>
      </c>
    </row>
    <row r="19" spans="1:6" s="119" customFormat="1" ht="24.95" customHeight="1" thickBot="1">
      <c r="A19" s="118" t="s">
        <v>203</v>
      </c>
      <c r="B19" s="218"/>
      <c r="C19" s="218"/>
      <c r="D19" s="218"/>
      <c r="E19" s="129"/>
      <c r="F19" s="152" t="s">
        <v>202</v>
      </c>
    </row>
    <row r="20" spans="1:6" s="91" customFormat="1" ht="19.5" customHeight="1" thickTop="1" thickBot="1">
      <c r="A20" s="122" t="s">
        <v>204</v>
      </c>
      <c r="B20" s="216">
        <v>17374</v>
      </c>
      <c r="C20" s="216">
        <v>3272</v>
      </c>
      <c r="D20" s="216">
        <v>202</v>
      </c>
      <c r="E20" s="131">
        <f>SUM(B20:D20)</f>
        <v>20848</v>
      </c>
      <c r="F20" s="153" t="s">
        <v>54</v>
      </c>
    </row>
    <row r="21" spans="1:6" s="91" customFormat="1" ht="19.5" customHeight="1" thickTop="1" thickBot="1">
      <c r="A21" s="124" t="s">
        <v>205</v>
      </c>
      <c r="B21" s="218">
        <v>286207</v>
      </c>
      <c r="C21" s="218">
        <v>18265</v>
      </c>
      <c r="D21" s="218">
        <v>10880</v>
      </c>
      <c r="E21" s="157">
        <f t="shared" ref="E21:E22" si="1">SUM(B21:D21)</f>
        <v>315352</v>
      </c>
      <c r="F21" s="154" t="s">
        <v>55</v>
      </c>
    </row>
    <row r="22" spans="1:6" s="91" customFormat="1" ht="19.5" customHeight="1" thickTop="1">
      <c r="A22" s="134" t="s">
        <v>207</v>
      </c>
      <c r="B22" s="217">
        <v>203439</v>
      </c>
      <c r="C22" s="217">
        <v>53088</v>
      </c>
      <c r="D22" s="217">
        <v>81279</v>
      </c>
      <c r="E22" s="133">
        <f t="shared" si="1"/>
        <v>337806</v>
      </c>
      <c r="F22" s="156" t="s">
        <v>206</v>
      </c>
    </row>
    <row r="23" spans="1:6" s="119" customFormat="1" ht="24.75" customHeight="1">
      <c r="A23" s="136" t="s">
        <v>209</v>
      </c>
      <c r="B23" s="83">
        <f>SUM(B20:B22)</f>
        <v>507020</v>
      </c>
      <c r="C23" s="83">
        <f>SUM(C20:C22)</f>
        <v>74625</v>
      </c>
      <c r="D23" s="83">
        <f>SUM(D20:D22)</f>
        <v>92361</v>
      </c>
      <c r="E23" s="83">
        <f>SUM(E20:E22)</f>
        <v>674006</v>
      </c>
      <c r="F23" s="135" t="s">
        <v>208</v>
      </c>
    </row>
    <row r="24" spans="1:6" s="91" customFormat="1" ht="21" customHeight="1" thickBot="1">
      <c r="A24" s="139" t="s">
        <v>210</v>
      </c>
      <c r="B24" s="138">
        <f>B18-B23</f>
        <v>482249</v>
      </c>
      <c r="C24" s="138">
        <f>C18-C23</f>
        <v>106519</v>
      </c>
      <c r="D24" s="138">
        <f>D18-D23</f>
        <v>396744</v>
      </c>
      <c r="E24" s="138">
        <f>E18-E23</f>
        <v>985512</v>
      </c>
      <c r="F24" s="137" t="s">
        <v>56</v>
      </c>
    </row>
    <row r="25" spans="1:6" s="91" customFormat="1" ht="21" customHeight="1" thickTop="1" thickBot="1">
      <c r="A25" s="141" t="s">
        <v>211</v>
      </c>
      <c r="B25" s="258">
        <v>35530</v>
      </c>
      <c r="C25" s="258">
        <v>2154</v>
      </c>
      <c r="D25" s="258">
        <v>664</v>
      </c>
      <c r="E25" s="157">
        <f>B25+C25+D25</f>
        <v>38348</v>
      </c>
      <c r="F25" s="140" t="s">
        <v>57</v>
      </c>
    </row>
    <row r="26" spans="1:6" s="91" customFormat="1" ht="21" customHeight="1" thickTop="1" thickBot="1">
      <c r="A26" s="142" t="s">
        <v>212</v>
      </c>
      <c r="B26" s="131">
        <f>B24-B25</f>
        <v>446719</v>
      </c>
      <c r="C26" s="131">
        <f>C24-C25</f>
        <v>104365</v>
      </c>
      <c r="D26" s="131">
        <f>D24-D25</f>
        <v>396080</v>
      </c>
      <c r="E26" s="131">
        <f>E24-E25</f>
        <v>947164</v>
      </c>
      <c r="F26" s="137" t="s">
        <v>58</v>
      </c>
    </row>
    <row r="27" spans="1:6" s="91" customFormat="1" ht="21" customHeight="1" thickTop="1" thickBot="1">
      <c r="A27" s="141" t="s">
        <v>214</v>
      </c>
      <c r="B27" s="258">
        <v>232799</v>
      </c>
      <c r="C27" s="258">
        <v>49538</v>
      </c>
      <c r="D27" s="258">
        <v>8981</v>
      </c>
      <c r="E27" s="157">
        <f>B27+C27+D27</f>
        <v>291318</v>
      </c>
      <c r="F27" s="140" t="s">
        <v>213</v>
      </c>
    </row>
    <row r="28" spans="1:6" s="91" customFormat="1" ht="21" customHeight="1" thickTop="1">
      <c r="A28" s="145" t="s">
        <v>215</v>
      </c>
      <c r="B28" s="144">
        <f>B26-B27</f>
        <v>213920</v>
      </c>
      <c r="C28" s="144">
        <f>C26-C27</f>
        <v>54827</v>
      </c>
      <c r="D28" s="144">
        <f>D26-D27</f>
        <v>387099</v>
      </c>
      <c r="E28" s="144">
        <f>E26-E27</f>
        <v>655846</v>
      </c>
      <c r="F28" s="143" t="s">
        <v>59</v>
      </c>
    </row>
    <row r="29" spans="1:6">
      <c r="B29" s="257"/>
    </row>
  </sheetData>
  <mergeCells count="9">
    <mergeCell ref="A8:A10"/>
    <mergeCell ref="A1:F1"/>
    <mergeCell ref="B8:E8"/>
    <mergeCell ref="A2:F2"/>
    <mergeCell ref="A3:F3"/>
    <mergeCell ref="A4:F4"/>
    <mergeCell ref="A5:F5"/>
    <mergeCell ref="F8:F10"/>
    <mergeCell ref="A6:F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I14"/>
  <sheetViews>
    <sheetView rightToLeft="1" view="pageBreakPreview" zoomScaleNormal="100" zoomScaleSheetLayoutView="100" workbookViewId="0">
      <selection activeCell="K6" sqref="K6"/>
    </sheetView>
  </sheetViews>
  <sheetFormatPr defaultRowHeight="12.75"/>
  <cols>
    <col min="1" max="1" width="25.7109375" style="89" customWidth="1"/>
    <col min="2" max="6" width="12.7109375" style="90" customWidth="1"/>
    <col min="7" max="7" width="25.7109375" style="89" customWidth="1"/>
  </cols>
  <sheetData>
    <row r="1" spans="1:9" s="103" customFormat="1" ht="54" customHeight="1">
      <c r="A1" s="405"/>
      <c r="B1" s="418"/>
      <c r="C1" s="418"/>
      <c r="D1" s="418"/>
      <c r="E1" s="418"/>
      <c r="F1" s="418"/>
      <c r="G1" s="418"/>
    </row>
    <row r="2" spans="1:9" ht="20.25">
      <c r="A2" s="416" t="s">
        <v>178</v>
      </c>
      <c r="B2" s="416"/>
      <c r="C2" s="416"/>
      <c r="D2" s="416"/>
      <c r="E2" s="416"/>
      <c r="F2" s="416"/>
      <c r="G2" s="416"/>
    </row>
    <row r="3" spans="1:9" ht="20.25">
      <c r="A3" s="416" t="s">
        <v>291</v>
      </c>
      <c r="B3" s="416"/>
      <c r="C3" s="416"/>
      <c r="D3" s="416"/>
      <c r="E3" s="416"/>
      <c r="F3" s="416"/>
      <c r="G3" s="416"/>
    </row>
    <row r="4" spans="1:9" ht="15.75" customHeight="1">
      <c r="A4" s="417" t="s">
        <v>179</v>
      </c>
      <c r="B4" s="417"/>
      <c r="C4" s="417"/>
      <c r="D4" s="417"/>
      <c r="E4" s="417"/>
      <c r="F4" s="417"/>
      <c r="G4" s="417"/>
    </row>
    <row r="5" spans="1:9" ht="15.75" customHeight="1">
      <c r="A5" s="417" t="s">
        <v>218</v>
      </c>
      <c r="B5" s="417"/>
      <c r="C5" s="417"/>
      <c r="D5" s="417"/>
      <c r="E5" s="417"/>
      <c r="F5" s="417"/>
      <c r="G5" s="417"/>
    </row>
    <row r="6" spans="1:9" ht="15.75">
      <c r="A6" s="450" t="s">
        <v>309</v>
      </c>
      <c r="B6" s="450"/>
      <c r="C6" s="450"/>
      <c r="D6" s="450"/>
      <c r="E6" s="450"/>
      <c r="F6" s="450"/>
      <c r="G6" s="450"/>
    </row>
    <row r="7" spans="1:9" s="61" customFormat="1" ht="16.5">
      <c r="A7" s="291" t="s">
        <v>301</v>
      </c>
      <c r="B7" s="292"/>
      <c r="C7" s="451"/>
      <c r="D7" s="451"/>
      <c r="E7" s="294"/>
      <c r="F7" s="294"/>
      <c r="G7" s="295" t="s">
        <v>302</v>
      </c>
    </row>
    <row r="8" spans="1:9" s="91" customFormat="1" ht="55.5" customHeight="1">
      <c r="A8" s="420" t="s">
        <v>181</v>
      </c>
      <c r="B8" s="101" t="s">
        <v>170</v>
      </c>
      <c r="C8" s="101" t="s">
        <v>169</v>
      </c>
      <c r="D8" s="101" t="s">
        <v>168</v>
      </c>
      <c r="E8" s="101" t="s">
        <v>167</v>
      </c>
      <c r="F8" s="101" t="s">
        <v>174</v>
      </c>
      <c r="G8" s="447" t="s">
        <v>180</v>
      </c>
    </row>
    <row r="9" spans="1:9" s="91" customFormat="1" ht="45">
      <c r="A9" s="421"/>
      <c r="B9" s="100" t="s">
        <v>166</v>
      </c>
      <c r="C9" s="100" t="s">
        <v>165</v>
      </c>
      <c r="D9" s="100" t="s">
        <v>164</v>
      </c>
      <c r="E9" s="100" t="s">
        <v>163</v>
      </c>
      <c r="F9" s="100" t="s">
        <v>172</v>
      </c>
      <c r="G9" s="449"/>
    </row>
    <row r="10" spans="1:9" s="91" customFormat="1" ht="33" customHeight="1" thickBot="1">
      <c r="A10" s="104" t="s">
        <v>49</v>
      </c>
      <c r="B10" s="226">
        <v>210107</v>
      </c>
      <c r="C10" s="227">
        <v>1.76</v>
      </c>
      <c r="D10" s="227">
        <v>28.93</v>
      </c>
      <c r="E10" s="226">
        <v>892842</v>
      </c>
      <c r="F10" s="226">
        <v>435243</v>
      </c>
      <c r="G10" s="99" t="s">
        <v>51</v>
      </c>
    </row>
    <row r="11" spans="1:9" s="91" customFormat="1" ht="33" customHeight="1" thickTop="1" thickBot="1">
      <c r="A11" s="105" t="s">
        <v>50</v>
      </c>
      <c r="B11" s="224">
        <v>215382</v>
      </c>
      <c r="C11" s="225">
        <v>1.81</v>
      </c>
      <c r="D11" s="225">
        <v>10.08</v>
      </c>
      <c r="E11" s="224">
        <v>787584</v>
      </c>
      <c r="F11" s="224">
        <v>463126</v>
      </c>
      <c r="G11" s="97" t="s">
        <v>52</v>
      </c>
    </row>
    <row r="12" spans="1:9" s="91" customFormat="1" ht="33" customHeight="1" thickTop="1">
      <c r="A12" s="107" t="s">
        <v>182</v>
      </c>
      <c r="B12" s="259">
        <v>289702</v>
      </c>
      <c r="C12" s="260">
        <v>0.04</v>
      </c>
      <c r="D12" s="260">
        <v>2.2200000000000002</v>
      </c>
      <c r="E12" s="259">
        <v>15777581</v>
      </c>
      <c r="F12" s="259">
        <v>12798191</v>
      </c>
      <c r="G12" s="106" t="s">
        <v>140</v>
      </c>
    </row>
    <row r="13" spans="1:9" s="91" customFormat="1" ht="40.5" customHeight="1">
      <c r="A13" s="109" t="s">
        <v>184</v>
      </c>
      <c r="B13" s="158">
        <v>212796</v>
      </c>
      <c r="C13" s="159">
        <v>1.26</v>
      </c>
      <c r="D13" s="159">
        <v>19</v>
      </c>
      <c r="E13" s="158">
        <v>1212212</v>
      </c>
      <c r="F13" s="158">
        <v>719877</v>
      </c>
      <c r="G13" s="108" t="s">
        <v>183</v>
      </c>
    </row>
    <row r="14" spans="1:9" s="2" customFormat="1" ht="29.25" customHeight="1">
      <c r="A14" s="263" t="s">
        <v>162</v>
      </c>
      <c r="B14" s="263"/>
      <c r="C14" s="263"/>
      <c r="D14" s="263"/>
      <c r="G14" s="262" t="s">
        <v>171</v>
      </c>
      <c r="H14" s="262"/>
      <c r="I14" s="262"/>
    </row>
  </sheetData>
  <mergeCells count="9">
    <mergeCell ref="G8:G9"/>
    <mergeCell ref="A8:A9"/>
    <mergeCell ref="A4:G4"/>
    <mergeCell ref="A5:G5"/>
    <mergeCell ref="A1:G1"/>
    <mergeCell ref="C7:D7"/>
    <mergeCell ref="A6:G6"/>
    <mergeCell ref="A2:G2"/>
    <mergeCell ref="A3:G3"/>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2">
    <tabColor theme="3" tint="0.39997558519241921"/>
  </sheetPr>
  <dimension ref="A1:K26"/>
  <sheetViews>
    <sheetView rightToLeft="1" view="pageBreakPreview" zoomScaleNormal="100" zoomScaleSheetLayoutView="100" workbookViewId="0">
      <selection activeCell="I6" sqref="I6"/>
    </sheetView>
  </sheetViews>
  <sheetFormatPr defaultColWidth="9.140625" defaultRowHeight="12.75"/>
  <cols>
    <col min="1" max="1" width="40.5703125" style="1" customWidth="1"/>
    <col min="2" max="2" width="2.5703125" style="1" customWidth="1"/>
    <col min="3" max="3" width="41" style="1" customWidth="1"/>
    <col min="4" max="4" width="3.140625" style="1" customWidth="1"/>
    <col min="5" max="8" width="9.140625" style="1"/>
    <col min="9" max="9" width="83.140625" style="1" customWidth="1"/>
    <col min="10" max="16384" width="9.140625" style="1"/>
  </cols>
  <sheetData>
    <row r="1" spans="1:11" s="26" customFormat="1" ht="75" customHeight="1">
      <c r="A1" s="300"/>
      <c r="B1" s="300"/>
      <c r="C1" s="300"/>
      <c r="D1" s="25"/>
      <c r="E1" s="25"/>
      <c r="F1" s="25"/>
      <c r="G1" s="25"/>
      <c r="H1" s="25"/>
      <c r="I1" s="25"/>
      <c r="J1" s="25"/>
      <c r="K1" s="25"/>
    </row>
    <row r="2" spans="1:11" s="33" customFormat="1" ht="25.15" customHeight="1">
      <c r="A2" s="208" t="s">
        <v>185</v>
      </c>
      <c r="C2" s="209" t="s">
        <v>188</v>
      </c>
    </row>
    <row r="3" spans="1:11" ht="18" customHeight="1">
      <c r="A3" s="164"/>
      <c r="C3" s="84"/>
    </row>
    <row r="4" spans="1:11" s="49" customFormat="1" ht="115.15" customHeight="1">
      <c r="A4" s="165" t="s">
        <v>186</v>
      </c>
      <c r="B4" s="48"/>
      <c r="C4" s="167" t="s">
        <v>187</v>
      </c>
    </row>
    <row r="5" spans="1:11" s="49" customFormat="1" ht="83.25" customHeight="1">
      <c r="A5" s="166" t="s">
        <v>114</v>
      </c>
      <c r="B5" s="48"/>
      <c r="C5" s="167" t="s">
        <v>144</v>
      </c>
    </row>
    <row r="6" spans="1:11" s="49" customFormat="1" ht="25.15" customHeight="1">
      <c r="A6" s="165"/>
      <c r="B6" s="48"/>
      <c r="C6" s="167"/>
    </row>
    <row r="7" spans="1:11" s="49" customFormat="1" ht="30" customHeight="1">
      <c r="A7" s="165" t="s">
        <v>311</v>
      </c>
      <c r="C7" s="167" t="s">
        <v>312</v>
      </c>
    </row>
    <row r="8" spans="1:11" ht="24">
      <c r="A8" s="165" t="s">
        <v>249</v>
      </c>
      <c r="C8" s="168" t="s">
        <v>250</v>
      </c>
    </row>
    <row r="9" spans="1:11" ht="18.75">
      <c r="A9" s="166" t="s">
        <v>0</v>
      </c>
      <c r="B9" s="50"/>
      <c r="C9" s="168" t="s">
        <v>115</v>
      </c>
    </row>
    <row r="10" spans="1:11" ht="18.75">
      <c r="A10" s="166" t="s">
        <v>81</v>
      </c>
      <c r="B10" s="50"/>
      <c r="C10" s="168" t="s">
        <v>1</v>
      </c>
    </row>
    <row r="11" spans="1:11" ht="18.75">
      <c r="A11" s="166" t="s">
        <v>90</v>
      </c>
      <c r="B11" s="50"/>
      <c r="C11" s="168" t="s">
        <v>92</v>
      </c>
    </row>
    <row r="12" spans="1:11" ht="18.75">
      <c r="A12" s="166" t="s">
        <v>91</v>
      </c>
      <c r="C12" s="169" t="s">
        <v>93</v>
      </c>
    </row>
    <row r="26" spans="5:7">
      <c r="E26" s="51"/>
      <c r="F26" s="51"/>
      <c r="G26" s="52"/>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M34"/>
  <sheetViews>
    <sheetView rightToLeft="1" view="pageBreakPreview" zoomScaleNormal="180" zoomScaleSheetLayoutView="100" workbookViewId="0">
      <selection activeCell="J3" sqref="J3:L3"/>
    </sheetView>
  </sheetViews>
  <sheetFormatPr defaultRowHeight="12.75"/>
  <cols>
    <col min="1" max="8" width="15.7109375" customWidth="1"/>
    <col min="9" max="9" width="12.7109375" customWidth="1"/>
    <col min="10" max="10" width="10.28515625" bestFit="1" customWidth="1"/>
    <col min="11" max="11" width="9.28515625" bestFit="1" customWidth="1"/>
    <col min="12" max="12" width="10.140625" bestFit="1" customWidth="1"/>
    <col min="13" max="13" width="29.85546875" customWidth="1"/>
    <col min="17" max="17" width="68.5703125" customWidth="1"/>
  </cols>
  <sheetData>
    <row r="1" spans="1:13" ht="63" customHeight="1"/>
    <row r="2" spans="1:13" s="45" customFormat="1" ht="28.5" customHeight="1">
      <c r="A2" s="316" t="s">
        <v>154</v>
      </c>
      <c r="B2" s="316"/>
      <c r="C2" s="316"/>
      <c r="D2" s="316"/>
      <c r="E2" s="316"/>
      <c r="F2" s="316"/>
      <c r="G2" s="316"/>
      <c r="H2" s="316"/>
      <c r="J2" s="80" t="s">
        <v>151</v>
      </c>
      <c r="K2" s="80" t="s">
        <v>152</v>
      </c>
      <c r="L2" s="80" t="s">
        <v>153</v>
      </c>
    </row>
    <row r="3" spans="1:13" s="45" customFormat="1" ht="19.5" customHeight="1" thickBot="1">
      <c r="A3" s="316">
        <v>2021</v>
      </c>
      <c r="B3" s="316"/>
      <c r="C3" s="316"/>
      <c r="D3" s="316"/>
      <c r="E3" s="316"/>
      <c r="F3" s="316"/>
      <c r="G3" s="316"/>
      <c r="H3" s="316"/>
      <c r="I3" s="79"/>
      <c r="J3" s="138">
        <f>'96'!B24</f>
        <v>482249</v>
      </c>
      <c r="K3" s="138">
        <f>'96'!C24</f>
        <v>106519</v>
      </c>
      <c r="L3" s="138">
        <f>'96'!D24</f>
        <v>396744</v>
      </c>
      <c r="M3" s="79"/>
    </row>
    <row r="4" spans="1:13" s="79" customFormat="1" ht="19.5" customHeight="1" thickTop="1">
      <c r="A4" s="317" t="s">
        <v>155</v>
      </c>
      <c r="B4" s="317"/>
      <c r="C4" s="317"/>
      <c r="D4" s="317"/>
      <c r="E4" s="317"/>
      <c r="F4" s="317"/>
      <c r="G4" s="317"/>
      <c r="H4" s="317"/>
    </row>
    <row r="5" spans="1:13" s="79" customFormat="1" ht="28.5" customHeight="1">
      <c r="A5" s="318">
        <v>2021</v>
      </c>
      <c r="B5" s="318"/>
      <c r="C5" s="318"/>
      <c r="D5" s="318"/>
      <c r="E5" s="318"/>
      <c r="F5" s="318"/>
      <c r="G5" s="318"/>
      <c r="H5" s="318"/>
      <c r="I5"/>
      <c r="J5"/>
      <c r="K5"/>
      <c r="L5"/>
      <c r="M5"/>
    </row>
    <row r="34" spans="1:9">
      <c r="A34" s="442" t="s">
        <v>257</v>
      </c>
      <c r="B34" s="442"/>
      <c r="C34" s="442"/>
      <c r="D34" s="442"/>
      <c r="E34" s="442"/>
      <c r="F34" s="442"/>
      <c r="G34" s="442"/>
      <c r="H34" s="442"/>
      <c r="I34" s="3"/>
    </row>
  </sheetData>
  <mergeCells count="5">
    <mergeCell ref="A2:H2"/>
    <mergeCell ref="A3:H3"/>
    <mergeCell ref="A4:H4"/>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42"/>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1" customWidth="1"/>
    <col min="2" max="16384" width="9.140625" style="21"/>
  </cols>
  <sheetData>
    <row r="1" spans="1:1" ht="21" customHeight="1"/>
    <row r="2" spans="1:1" s="22" customFormat="1" ht="69" customHeight="1">
      <c r="A2" s="171"/>
    </row>
    <row r="3" spans="1:1" s="22" customFormat="1" ht="38.25" customHeight="1">
      <c r="A3" s="172"/>
    </row>
    <row r="4" spans="1:1" s="22" customFormat="1" ht="90" customHeight="1">
      <c r="A4" s="173"/>
    </row>
    <row r="5" spans="1:1" s="22" customFormat="1">
      <c r="A5" s="23"/>
    </row>
    <row r="9" spans="1:1" ht="72.75">
      <c r="A9" s="24"/>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3">
    <tabColor theme="3" tint="0.39997558519241921"/>
  </sheetPr>
  <dimension ref="A1:P27"/>
  <sheetViews>
    <sheetView showGridLines="0" rightToLeft="1" view="pageBreakPreview" zoomScale="106" zoomScaleNormal="100" zoomScaleSheetLayoutView="106" workbookViewId="0">
      <selection activeCell="I29" sqref="I29"/>
    </sheetView>
  </sheetViews>
  <sheetFormatPr defaultColWidth="9.140625" defaultRowHeight="15.75"/>
  <cols>
    <col min="1" max="1" width="4.7109375" style="60" customWidth="1"/>
    <col min="2" max="2" width="32.7109375" style="61" customWidth="1"/>
    <col min="3" max="4" width="10.7109375" style="28" hidden="1" customWidth="1"/>
    <col min="5" max="5" width="10.28515625" style="28" hidden="1" customWidth="1"/>
    <col min="6" max="10" width="11.140625" style="28" customWidth="1"/>
    <col min="11" max="11" width="32.7109375" style="62" customWidth="1"/>
    <col min="12" max="12" width="4.7109375" style="62" customWidth="1"/>
    <col min="13" max="13" width="9.140625" style="58"/>
    <col min="14" max="16384" width="9.140625" style="32"/>
  </cols>
  <sheetData>
    <row r="1" spans="1:16" s="54" customFormat="1" ht="24.75" customHeight="1">
      <c r="A1" s="311"/>
      <c r="B1" s="311"/>
      <c r="C1" s="311"/>
      <c r="D1" s="311"/>
      <c r="E1" s="311"/>
      <c r="F1" s="311"/>
      <c r="G1" s="311"/>
      <c r="H1" s="311"/>
      <c r="I1" s="311"/>
      <c r="J1" s="311"/>
      <c r="K1" s="311"/>
      <c r="L1" s="311"/>
    </row>
    <row r="2" spans="1:16" s="43" customFormat="1" ht="21.75" customHeight="1">
      <c r="A2" s="316" t="s">
        <v>2</v>
      </c>
      <c r="B2" s="316"/>
      <c r="C2" s="316"/>
      <c r="D2" s="316"/>
      <c r="E2" s="316"/>
      <c r="F2" s="316"/>
      <c r="G2" s="316"/>
      <c r="H2" s="316"/>
      <c r="I2" s="316"/>
      <c r="J2" s="316"/>
      <c r="K2" s="316"/>
      <c r="L2" s="316"/>
      <c r="M2" s="55"/>
    </row>
    <row r="3" spans="1:16" s="53" customFormat="1" ht="14.25" customHeight="1">
      <c r="A3" s="316" t="s">
        <v>306</v>
      </c>
      <c r="B3" s="316"/>
      <c r="C3" s="316"/>
      <c r="D3" s="316"/>
      <c r="E3" s="316"/>
      <c r="F3" s="316"/>
      <c r="G3" s="316"/>
      <c r="H3" s="316"/>
      <c r="I3" s="316"/>
      <c r="J3" s="316"/>
      <c r="K3" s="316"/>
      <c r="L3" s="316"/>
    </row>
    <row r="4" spans="1:16" ht="16.149999999999999" customHeight="1">
      <c r="A4" s="317" t="s">
        <v>3</v>
      </c>
      <c r="B4" s="317"/>
      <c r="C4" s="317"/>
      <c r="D4" s="317"/>
      <c r="E4" s="317"/>
      <c r="F4" s="317"/>
      <c r="G4" s="317"/>
      <c r="H4" s="317"/>
      <c r="I4" s="317"/>
      <c r="J4" s="317"/>
      <c r="K4" s="317"/>
      <c r="L4" s="317"/>
      <c r="M4" s="56"/>
    </row>
    <row r="5" spans="1:16" ht="16.149999999999999" customHeight="1">
      <c r="A5" s="318" t="s">
        <v>306</v>
      </c>
      <c r="B5" s="318"/>
      <c r="C5" s="318"/>
      <c r="D5" s="318"/>
      <c r="E5" s="318"/>
      <c r="F5" s="318"/>
      <c r="G5" s="318"/>
      <c r="H5" s="318"/>
      <c r="I5" s="318"/>
      <c r="J5" s="318"/>
      <c r="K5" s="318"/>
      <c r="L5" s="318"/>
      <c r="M5" s="56"/>
    </row>
    <row r="6" spans="1:16" ht="23.25" customHeight="1">
      <c r="A6" s="17" t="s">
        <v>237</v>
      </c>
      <c r="B6" s="57"/>
      <c r="C6" s="3"/>
      <c r="D6" s="3"/>
      <c r="E6" s="3"/>
      <c r="F6" s="3"/>
      <c r="G6" s="3"/>
      <c r="H6" s="3"/>
      <c r="I6" s="3"/>
      <c r="J6" s="3"/>
      <c r="K6" s="3"/>
      <c r="L6" s="38" t="s">
        <v>238</v>
      </c>
      <c r="M6" s="3"/>
      <c r="N6" s="3"/>
      <c r="O6" s="3"/>
      <c r="P6" s="3"/>
    </row>
    <row r="7" spans="1:16" ht="24" customHeight="1">
      <c r="A7" s="319" t="s">
        <v>70</v>
      </c>
      <c r="B7" s="320"/>
      <c r="C7" s="312">
        <v>2008</v>
      </c>
      <c r="D7" s="312">
        <v>2009</v>
      </c>
      <c r="E7" s="312">
        <v>2005</v>
      </c>
      <c r="F7" s="312">
        <v>2017</v>
      </c>
      <c r="G7" s="312">
        <v>2018</v>
      </c>
      <c r="H7" s="312">
        <v>2019</v>
      </c>
      <c r="I7" s="312">
        <v>2020</v>
      </c>
      <c r="J7" s="312">
        <v>2021</v>
      </c>
      <c r="K7" s="323" t="s">
        <v>71</v>
      </c>
      <c r="L7" s="324"/>
      <c r="M7" s="32"/>
    </row>
    <row r="8" spans="1:16" ht="24" customHeight="1">
      <c r="A8" s="321"/>
      <c r="B8" s="322"/>
      <c r="C8" s="313"/>
      <c r="D8" s="313"/>
      <c r="E8" s="313"/>
      <c r="F8" s="313"/>
      <c r="G8" s="313"/>
      <c r="H8" s="313"/>
      <c r="I8" s="313"/>
      <c r="J8" s="313"/>
      <c r="K8" s="325"/>
      <c r="L8" s="326"/>
      <c r="M8" s="32"/>
    </row>
    <row r="9" spans="1:16" ht="17.25" customHeight="1" thickBot="1">
      <c r="A9" s="315" t="s">
        <v>42</v>
      </c>
      <c r="B9" s="315"/>
      <c r="C9" s="41"/>
      <c r="D9" s="41"/>
      <c r="E9" s="41"/>
      <c r="F9" s="41"/>
      <c r="G9" s="41"/>
      <c r="H9" s="41"/>
      <c r="I9" s="41"/>
      <c r="J9" s="41"/>
      <c r="K9" s="303" t="s">
        <v>44</v>
      </c>
      <c r="L9" s="303"/>
    </row>
    <row r="10" spans="1:16" ht="18" customHeight="1" thickTop="1" thickBot="1">
      <c r="A10" s="304" t="s">
        <v>4</v>
      </c>
      <c r="B10" s="304"/>
      <c r="C10" s="40">
        <v>1267</v>
      </c>
      <c r="D10" s="40">
        <v>1587.1</v>
      </c>
      <c r="E10" s="40">
        <v>36</v>
      </c>
      <c r="F10" s="40">
        <v>4528.1000000000004</v>
      </c>
      <c r="G10" s="40">
        <v>4675.5</v>
      </c>
      <c r="H10" s="40">
        <v>7485.8429999999998</v>
      </c>
      <c r="I10" s="40">
        <v>12572.4</v>
      </c>
      <c r="J10" s="40">
        <v>12047.2</v>
      </c>
      <c r="K10" s="307" t="s">
        <v>5</v>
      </c>
      <c r="L10" s="307"/>
    </row>
    <row r="11" spans="1:16" ht="18" customHeight="1" thickTop="1" thickBot="1">
      <c r="A11" s="310" t="s">
        <v>116</v>
      </c>
      <c r="B11" s="310"/>
      <c r="C11" s="39">
        <v>24019.3</v>
      </c>
      <c r="D11" s="39">
        <v>54568.6</v>
      </c>
      <c r="E11" s="39">
        <v>14089</v>
      </c>
      <c r="F11" s="175">
        <v>14166.8</v>
      </c>
      <c r="G11" s="176">
        <v>54818</v>
      </c>
      <c r="H11" s="176">
        <v>80266.794999999998</v>
      </c>
      <c r="I11" s="176">
        <v>89793.9</v>
      </c>
      <c r="J11" s="176">
        <v>109401.4</v>
      </c>
      <c r="K11" s="306" t="s">
        <v>120</v>
      </c>
      <c r="L11" s="306"/>
    </row>
    <row r="12" spans="1:16" ht="18" customHeight="1" thickTop="1" thickBot="1">
      <c r="A12" s="304" t="s">
        <v>6</v>
      </c>
      <c r="B12" s="304"/>
      <c r="C12" s="40">
        <v>10267.299999999999</v>
      </c>
      <c r="D12" s="40">
        <v>10474.200000000001</v>
      </c>
      <c r="E12" s="40">
        <v>2172</v>
      </c>
      <c r="F12" s="40">
        <v>33793.599999999999</v>
      </c>
      <c r="G12" s="40">
        <v>49061.5</v>
      </c>
      <c r="H12" s="40">
        <v>54652.702999999994</v>
      </c>
      <c r="I12" s="40">
        <v>44290.1</v>
      </c>
      <c r="J12" s="40">
        <v>26135.599999999999</v>
      </c>
      <c r="K12" s="307" t="s">
        <v>121</v>
      </c>
      <c r="L12" s="307"/>
    </row>
    <row r="13" spans="1:16" ht="18" customHeight="1" thickTop="1" thickBot="1">
      <c r="A13" s="310" t="s">
        <v>7</v>
      </c>
      <c r="B13" s="310"/>
      <c r="C13" s="39">
        <v>8215.4</v>
      </c>
      <c r="D13" s="39">
        <v>2528</v>
      </c>
      <c r="E13" s="39">
        <v>357.3</v>
      </c>
      <c r="F13" s="177">
        <v>110460.7</v>
      </c>
      <c r="G13" s="177">
        <v>80193.600000000006</v>
      </c>
      <c r="H13" s="177">
        <v>65310.7</v>
      </c>
      <c r="I13" s="452">
        <v>76845.100000000006</v>
      </c>
      <c r="J13" s="452">
        <v>74928.3</v>
      </c>
      <c r="K13" s="306" t="s">
        <v>122</v>
      </c>
      <c r="L13" s="306"/>
    </row>
    <row r="14" spans="1:16" ht="18" customHeight="1" thickTop="1" thickBot="1">
      <c r="A14" s="304" t="s">
        <v>251</v>
      </c>
      <c r="B14" s="304"/>
      <c r="C14" s="40">
        <v>85.9</v>
      </c>
      <c r="D14" s="40">
        <v>87.4</v>
      </c>
      <c r="E14" s="40">
        <v>180.3</v>
      </c>
      <c r="F14" s="178">
        <v>357.7</v>
      </c>
      <c r="G14" s="178">
        <v>349.3</v>
      </c>
      <c r="H14" s="178">
        <v>347.30900000000003</v>
      </c>
      <c r="I14" s="178">
        <v>361.7</v>
      </c>
      <c r="J14" s="178">
        <v>351.5</v>
      </c>
      <c r="K14" s="307" t="s">
        <v>252</v>
      </c>
      <c r="L14" s="307"/>
    </row>
    <row r="15" spans="1:16" ht="18" customHeight="1" thickTop="1" thickBot="1">
      <c r="A15" s="310" t="s">
        <v>141</v>
      </c>
      <c r="B15" s="310"/>
      <c r="C15" s="39">
        <v>85.9</v>
      </c>
      <c r="D15" s="39">
        <v>87.4</v>
      </c>
      <c r="E15" s="39">
        <v>180.3</v>
      </c>
      <c r="F15" s="179">
        <v>0</v>
      </c>
      <c r="G15" s="179">
        <v>553.1</v>
      </c>
      <c r="H15" s="179">
        <v>511.20699999999999</v>
      </c>
      <c r="I15" s="179">
        <v>532.4</v>
      </c>
      <c r="J15" s="179">
        <v>517.4</v>
      </c>
      <c r="K15" s="306" t="s">
        <v>142</v>
      </c>
      <c r="L15" s="306"/>
    </row>
    <row r="16" spans="1:16" ht="18" customHeight="1" thickTop="1" thickBot="1">
      <c r="A16" s="304" t="s">
        <v>117</v>
      </c>
      <c r="B16" s="304"/>
      <c r="C16" s="40">
        <v>168.6</v>
      </c>
      <c r="D16" s="40">
        <v>1534.5</v>
      </c>
      <c r="E16" s="40"/>
      <c r="F16" s="178">
        <v>1414.8</v>
      </c>
      <c r="G16" s="178">
        <v>1387.4</v>
      </c>
      <c r="H16" s="178">
        <v>1387.125</v>
      </c>
      <c r="I16" s="178">
        <v>1447.5</v>
      </c>
      <c r="J16" s="178">
        <v>5001.5</v>
      </c>
      <c r="K16" s="307" t="s">
        <v>123</v>
      </c>
      <c r="L16" s="307"/>
    </row>
    <row r="17" spans="1:12" ht="22.5" customHeight="1" thickTop="1" thickBot="1">
      <c r="A17" s="310" t="s">
        <v>8</v>
      </c>
      <c r="B17" s="310"/>
      <c r="C17" s="39">
        <v>435</v>
      </c>
      <c r="D17" s="39">
        <v>499.7</v>
      </c>
      <c r="E17" s="39">
        <v>389.5</v>
      </c>
      <c r="F17" s="179">
        <v>23684.699999999997</v>
      </c>
      <c r="G17" s="179">
        <v>41988.5</v>
      </c>
      <c r="H17" s="179">
        <v>23174.358999999997</v>
      </c>
      <c r="I17" s="179">
        <v>38358.699999999997</v>
      </c>
      <c r="J17" s="179">
        <v>46138.8</v>
      </c>
      <c r="K17" s="306" t="s">
        <v>124</v>
      </c>
      <c r="L17" s="306"/>
    </row>
    <row r="18" spans="1:12" ht="17.25" customHeight="1" thickTop="1">
      <c r="A18" s="301" t="s">
        <v>9</v>
      </c>
      <c r="B18" s="301"/>
      <c r="C18" s="59">
        <f>SUM(C9:C17)</f>
        <v>44544.4</v>
      </c>
      <c r="D18" s="59">
        <f>SUM(D10:D17)</f>
        <v>71366.89999999998</v>
      </c>
      <c r="E18" s="59">
        <f>SUM(E10:E17)</f>
        <v>17404.399999999998</v>
      </c>
      <c r="F18" s="59">
        <f>F10+F11+F12+F13+F14+F16+F17</f>
        <v>188406.40000000002</v>
      </c>
      <c r="G18" s="59">
        <f>G10+G11+G12+G13+G14+G15+G16+G17</f>
        <v>233026.9</v>
      </c>
      <c r="H18" s="59">
        <f>H10+H11+H12+H13+H14+H15+H16+H17</f>
        <v>233136.04099999997</v>
      </c>
      <c r="I18" s="59">
        <f>I10+I11+I12+I13+I14+I15+I16+I17</f>
        <v>264201.8</v>
      </c>
      <c r="J18" s="59">
        <f>J10+J11+J12+J13+J14+J15+J16+J17</f>
        <v>274521.7</v>
      </c>
      <c r="K18" s="302" t="s">
        <v>10</v>
      </c>
      <c r="L18" s="302"/>
    </row>
    <row r="19" spans="1:12" ht="18" customHeight="1" thickBot="1">
      <c r="A19" s="314" t="s">
        <v>45</v>
      </c>
      <c r="B19" s="314"/>
      <c r="C19" s="85"/>
      <c r="D19" s="85"/>
      <c r="E19" s="85"/>
      <c r="F19" s="85"/>
      <c r="G19" s="85"/>
      <c r="H19" s="85"/>
      <c r="I19" s="85"/>
      <c r="J19" s="85"/>
      <c r="K19" s="305" t="s">
        <v>43</v>
      </c>
      <c r="L19" s="305"/>
    </row>
    <row r="20" spans="1:12" ht="18" customHeight="1" thickTop="1" thickBot="1">
      <c r="A20" s="310" t="s">
        <v>66</v>
      </c>
      <c r="B20" s="310"/>
      <c r="C20" s="39">
        <v>6912.8</v>
      </c>
      <c r="D20" s="39">
        <v>7191.4</v>
      </c>
      <c r="E20" s="39">
        <v>3531.2</v>
      </c>
      <c r="F20" s="180">
        <v>16539.5</v>
      </c>
      <c r="G20" s="180">
        <v>16215.7</v>
      </c>
      <c r="H20" s="180">
        <v>16404.3</v>
      </c>
      <c r="I20" s="180">
        <v>26271.4</v>
      </c>
      <c r="J20" s="180">
        <v>24590.2</v>
      </c>
      <c r="K20" s="306" t="s">
        <v>150</v>
      </c>
      <c r="L20" s="306"/>
    </row>
    <row r="21" spans="1:12" ht="18" customHeight="1" thickTop="1" thickBot="1">
      <c r="A21" s="304" t="s">
        <v>118</v>
      </c>
      <c r="B21" s="304"/>
      <c r="C21" s="40">
        <v>1015.2</v>
      </c>
      <c r="D21" s="40">
        <v>468.1</v>
      </c>
      <c r="E21" s="40">
        <v>259.5</v>
      </c>
      <c r="F21" s="40">
        <v>312</v>
      </c>
      <c r="G21" s="40">
        <v>670.6</v>
      </c>
      <c r="H21" s="40">
        <v>349.14636511999998</v>
      </c>
      <c r="I21" s="40">
        <v>1001.6</v>
      </c>
      <c r="J21" s="40">
        <v>4700.2</v>
      </c>
      <c r="K21" s="307" t="s">
        <v>145</v>
      </c>
      <c r="L21" s="307"/>
    </row>
    <row r="22" spans="1:12" ht="18" customHeight="1" thickTop="1" thickBot="1">
      <c r="A22" s="310" t="s">
        <v>11</v>
      </c>
      <c r="B22" s="310"/>
      <c r="C22" s="39">
        <v>9982.5</v>
      </c>
      <c r="D22" s="39">
        <v>11063.8</v>
      </c>
      <c r="E22" s="39">
        <v>7328.2</v>
      </c>
      <c r="F22" s="180">
        <v>52031.5</v>
      </c>
      <c r="G22" s="181">
        <v>143246</v>
      </c>
      <c r="H22" s="180">
        <v>147311.20000000001</v>
      </c>
      <c r="I22" s="180">
        <v>149892.20000000001</v>
      </c>
      <c r="J22" s="180">
        <v>149892.20000000001</v>
      </c>
      <c r="K22" s="306" t="s">
        <v>125</v>
      </c>
      <c r="L22" s="306"/>
    </row>
    <row r="23" spans="1:12" ht="18" customHeight="1" thickTop="1" thickBot="1">
      <c r="A23" s="304" t="s">
        <v>38</v>
      </c>
      <c r="B23" s="304"/>
      <c r="C23" s="40">
        <v>10033.6</v>
      </c>
      <c r="D23" s="40">
        <v>11791.9</v>
      </c>
      <c r="E23" s="40">
        <v>2224.5</v>
      </c>
      <c r="F23" s="40">
        <v>35953.800000000003</v>
      </c>
      <c r="G23" s="40">
        <v>36041.9</v>
      </c>
      <c r="H23" s="40">
        <v>37448.036</v>
      </c>
      <c r="I23" s="40">
        <v>40268.400000000001</v>
      </c>
      <c r="J23" s="40">
        <v>43611.5</v>
      </c>
      <c r="K23" s="307" t="s">
        <v>146</v>
      </c>
      <c r="L23" s="307"/>
    </row>
    <row r="24" spans="1:12" ht="18" customHeight="1" thickTop="1" thickBot="1">
      <c r="A24" s="310" t="s">
        <v>119</v>
      </c>
      <c r="B24" s="310"/>
      <c r="C24" s="39">
        <v>1843.8</v>
      </c>
      <c r="D24" s="39">
        <v>2593.4</v>
      </c>
      <c r="E24" s="39">
        <v>739.9</v>
      </c>
      <c r="F24" s="181">
        <v>3655</v>
      </c>
      <c r="G24" s="181">
        <v>1398.5</v>
      </c>
      <c r="H24" s="181">
        <v>2414.2379999999998</v>
      </c>
      <c r="I24" s="181">
        <v>7318.4</v>
      </c>
      <c r="J24" s="181">
        <v>7159.1</v>
      </c>
      <c r="K24" s="306" t="s">
        <v>147</v>
      </c>
      <c r="L24" s="306"/>
    </row>
    <row r="25" spans="1:12" ht="18" customHeight="1" thickTop="1" thickBot="1">
      <c r="A25" s="304" t="s">
        <v>12</v>
      </c>
      <c r="B25" s="304"/>
      <c r="C25" s="40">
        <v>6677.1</v>
      </c>
      <c r="D25" s="40">
        <v>26920</v>
      </c>
      <c r="E25" s="40">
        <v>2502.5</v>
      </c>
      <c r="F25" s="40">
        <v>10278</v>
      </c>
      <c r="G25" s="40">
        <v>30608.799999999999</v>
      </c>
      <c r="H25" s="40">
        <v>18205.031999999999</v>
      </c>
      <c r="I25" s="40">
        <v>34676.400000000001</v>
      </c>
      <c r="J25" s="40">
        <v>34273.800000000003</v>
      </c>
      <c r="K25" s="307" t="s">
        <v>126</v>
      </c>
      <c r="L25" s="307"/>
    </row>
    <row r="26" spans="1:12" ht="22.5" customHeight="1" thickTop="1">
      <c r="A26" s="308" t="s">
        <v>13</v>
      </c>
      <c r="B26" s="308"/>
      <c r="C26" s="42">
        <v>7993.5</v>
      </c>
      <c r="D26" s="42">
        <v>11250.9</v>
      </c>
      <c r="E26" s="42">
        <v>638.29999999999995</v>
      </c>
      <c r="F26" s="180">
        <v>69636.599999999991</v>
      </c>
      <c r="G26" s="180">
        <v>4845.3999999999996</v>
      </c>
      <c r="H26" s="180">
        <v>11004.1</v>
      </c>
      <c r="I26" s="180">
        <v>4773.6000000000004</v>
      </c>
      <c r="J26" s="180">
        <v>10294.700000000012</v>
      </c>
      <c r="K26" s="309" t="s">
        <v>127</v>
      </c>
      <c r="L26" s="309"/>
    </row>
    <row r="27" spans="1:12" ht="19.5" customHeight="1">
      <c r="A27" s="301" t="s">
        <v>14</v>
      </c>
      <c r="B27" s="301"/>
      <c r="C27" s="59">
        <f>SUM(C20:C26)</f>
        <v>44458.5</v>
      </c>
      <c r="D27" s="59">
        <f>SUM(D20:D26)</f>
        <v>71279.5</v>
      </c>
      <c r="E27" s="59" t="e">
        <f>SUM(#REF!)</f>
        <v>#REF!</v>
      </c>
      <c r="F27" s="59">
        <f>F20+F21+F22+F23+F24+F25+F26</f>
        <v>188406.39999999999</v>
      </c>
      <c r="G27" s="59">
        <f>G20+G21+G22+G23+G24+G25+G26</f>
        <v>233026.89999999997</v>
      </c>
      <c r="H27" s="59">
        <f>H20+H21+H22+H23+H24+H25+H26</f>
        <v>233136.05236512003</v>
      </c>
      <c r="I27" s="59">
        <f>I20+I21+I22+I23+I24+I25+I26</f>
        <v>264202</v>
      </c>
      <c r="J27" s="59">
        <f>J20+J21+J22+J23+J24+J25+J26</f>
        <v>274521.7</v>
      </c>
      <c r="K27" s="302" t="s">
        <v>10</v>
      </c>
      <c r="L27" s="302"/>
    </row>
  </sheetData>
  <mergeCells count="53">
    <mergeCell ref="A2:L2"/>
    <mergeCell ref="A4:L4"/>
    <mergeCell ref="A5:L5"/>
    <mergeCell ref="A3:L3"/>
    <mergeCell ref="C7:C8"/>
    <mergeCell ref="A7:B8"/>
    <mergeCell ref="F7:F8"/>
    <mergeCell ref="E7:E8"/>
    <mergeCell ref="G7:G8"/>
    <mergeCell ref="K7:L8"/>
    <mergeCell ref="H7:H8"/>
    <mergeCell ref="I7:I8"/>
    <mergeCell ref="J7:J8"/>
    <mergeCell ref="K22:L22"/>
    <mergeCell ref="K23:L23"/>
    <mergeCell ref="A21:B21"/>
    <mergeCell ref="A16:B16"/>
    <mergeCell ref="A23:B23"/>
    <mergeCell ref="K21:L21"/>
    <mergeCell ref="K20:L20"/>
    <mergeCell ref="A20:B20"/>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A27:B27"/>
    <mergeCell ref="K27:L27"/>
    <mergeCell ref="K9:L9"/>
    <mergeCell ref="A12:B12"/>
    <mergeCell ref="K19:L19"/>
    <mergeCell ref="K17:L17"/>
    <mergeCell ref="K11:L11"/>
    <mergeCell ref="A10:B10"/>
    <mergeCell ref="K10:L10"/>
    <mergeCell ref="A26:B26"/>
    <mergeCell ref="K26:L26"/>
    <mergeCell ref="A25:B25"/>
    <mergeCell ref="A24:B24"/>
    <mergeCell ref="K24:L24"/>
    <mergeCell ref="K25:L25"/>
    <mergeCell ref="A22:B2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4">
    <tabColor theme="3" tint="0.39997558519241921"/>
  </sheetPr>
  <dimension ref="A1:Q22"/>
  <sheetViews>
    <sheetView showGridLines="0" rightToLeft="1" view="pageBreakPreview" zoomScaleNormal="100" zoomScaleSheetLayoutView="100" workbookViewId="0">
      <selection activeCell="Q8" sqref="Q8"/>
    </sheetView>
  </sheetViews>
  <sheetFormatPr defaultColWidth="9.140625" defaultRowHeight="15.75"/>
  <cols>
    <col min="1" max="1" width="3.140625" style="60" customWidth="1"/>
    <col min="2" max="2" width="14.7109375" style="61" customWidth="1"/>
    <col min="3" max="10" width="10.42578125" style="28" customWidth="1"/>
    <col min="11" max="12" width="13.85546875" style="28" bestFit="1" customWidth="1"/>
    <col min="13" max="13" width="14.7109375" style="62" customWidth="1"/>
    <col min="14" max="14" width="3.7109375" style="62" customWidth="1"/>
    <col min="15" max="16384" width="9.140625" style="32"/>
  </cols>
  <sheetData>
    <row r="1" spans="1:17" s="54" customFormat="1" ht="24.75" customHeight="1">
      <c r="A1" s="311"/>
      <c r="B1" s="333"/>
      <c r="C1" s="333"/>
      <c r="D1" s="333"/>
      <c r="E1" s="333"/>
      <c r="F1" s="333"/>
      <c r="G1" s="333"/>
      <c r="H1" s="333"/>
      <c r="I1" s="333"/>
      <c r="J1" s="333"/>
      <c r="K1" s="333"/>
      <c r="L1" s="333"/>
      <c r="M1" s="333"/>
      <c r="N1" s="333"/>
    </row>
    <row r="2" spans="1:17" s="43" customFormat="1" ht="18" customHeight="1">
      <c r="A2" s="316" t="s">
        <v>66</v>
      </c>
      <c r="B2" s="316"/>
      <c r="C2" s="316"/>
      <c r="D2" s="316"/>
      <c r="E2" s="316"/>
      <c r="F2" s="316"/>
      <c r="G2" s="316"/>
      <c r="H2" s="316"/>
      <c r="I2" s="316"/>
      <c r="J2" s="316"/>
      <c r="K2" s="316"/>
      <c r="L2" s="316"/>
      <c r="M2" s="316"/>
      <c r="N2" s="316"/>
    </row>
    <row r="3" spans="1:17" s="43" customFormat="1" ht="18" customHeight="1">
      <c r="A3" s="316" t="s">
        <v>307</v>
      </c>
      <c r="B3" s="316"/>
      <c r="C3" s="316"/>
      <c r="D3" s="316"/>
      <c r="E3" s="316"/>
      <c r="F3" s="316"/>
      <c r="G3" s="316"/>
      <c r="H3" s="316"/>
      <c r="I3" s="316"/>
      <c r="J3" s="316"/>
      <c r="K3" s="316"/>
      <c r="L3" s="316"/>
      <c r="M3" s="316"/>
      <c r="N3" s="316"/>
    </row>
    <row r="4" spans="1:17">
      <c r="A4" s="338" t="s">
        <v>294</v>
      </c>
      <c r="B4" s="338"/>
      <c r="C4" s="338"/>
      <c r="D4" s="338"/>
      <c r="E4" s="338"/>
      <c r="F4" s="338"/>
      <c r="G4" s="338"/>
      <c r="H4" s="338"/>
      <c r="I4" s="338"/>
      <c r="J4" s="338"/>
      <c r="K4" s="338"/>
      <c r="L4" s="338"/>
      <c r="M4" s="338"/>
      <c r="N4" s="338"/>
    </row>
    <row r="5" spans="1:17" ht="13.5" customHeight="1">
      <c r="A5" s="338" t="s">
        <v>307</v>
      </c>
      <c r="B5" s="338"/>
      <c r="C5" s="338"/>
      <c r="D5" s="338"/>
      <c r="E5" s="338"/>
      <c r="F5" s="338"/>
      <c r="G5" s="338"/>
      <c r="H5" s="338"/>
      <c r="I5" s="338"/>
      <c r="J5" s="338"/>
      <c r="K5" s="338"/>
      <c r="L5" s="338"/>
      <c r="M5" s="338"/>
      <c r="N5" s="338"/>
      <c r="O5" s="63"/>
      <c r="P5" s="63"/>
      <c r="Q5" s="63"/>
    </row>
    <row r="6" spans="1:17" ht="30" customHeight="1">
      <c r="A6" s="17" t="s">
        <v>239</v>
      </c>
      <c r="B6" s="27"/>
      <c r="H6" s="32"/>
      <c r="I6" s="32"/>
      <c r="J6" s="32"/>
      <c r="K6" s="32"/>
      <c r="L6" s="32"/>
      <c r="M6" s="32"/>
      <c r="N6" s="38" t="s">
        <v>240</v>
      </c>
    </row>
    <row r="7" spans="1:17" ht="30" customHeight="1" thickBot="1">
      <c r="A7" s="342" t="s">
        <v>128</v>
      </c>
      <c r="B7" s="342"/>
      <c r="C7" s="336" t="s">
        <v>72</v>
      </c>
      <c r="D7" s="341" t="s">
        <v>73</v>
      </c>
      <c r="E7" s="341"/>
      <c r="F7" s="341"/>
      <c r="G7" s="341"/>
      <c r="H7" s="341"/>
      <c r="I7" s="341"/>
      <c r="J7" s="341"/>
      <c r="K7" s="341"/>
      <c r="L7" s="339" t="s">
        <v>129</v>
      </c>
      <c r="M7" s="334" t="s">
        <v>130</v>
      </c>
      <c r="N7" s="334"/>
    </row>
    <row r="8" spans="1:17" ht="30" customHeight="1" thickTop="1" thickBot="1">
      <c r="A8" s="343"/>
      <c r="B8" s="343"/>
      <c r="C8" s="337"/>
      <c r="D8" s="281" t="s">
        <v>15</v>
      </c>
      <c r="E8" s="281" t="s">
        <v>16</v>
      </c>
      <c r="F8" s="281" t="s">
        <v>17</v>
      </c>
      <c r="G8" s="281" t="s">
        <v>18</v>
      </c>
      <c r="H8" s="281" t="s">
        <v>19</v>
      </c>
      <c r="I8" s="281" t="s">
        <v>293</v>
      </c>
      <c r="J8" s="281" t="s">
        <v>20</v>
      </c>
      <c r="K8" s="265" t="s">
        <v>89</v>
      </c>
      <c r="L8" s="340"/>
      <c r="M8" s="335"/>
      <c r="N8" s="335"/>
    </row>
    <row r="9" spans="1:17" s="64" customFormat="1" ht="48" customHeight="1" thickTop="1" thickBot="1">
      <c r="A9" s="327" t="s">
        <v>235</v>
      </c>
      <c r="B9" s="328"/>
      <c r="C9" s="71">
        <v>48.52</v>
      </c>
      <c r="D9" s="268">
        <v>128</v>
      </c>
      <c r="E9" s="268">
        <v>156</v>
      </c>
      <c r="F9" s="268">
        <v>317</v>
      </c>
      <c r="G9" s="268">
        <v>814</v>
      </c>
      <c r="H9" s="268">
        <v>1893</v>
      </c>
      <c r="I9" s="268">
        <v>0</v>
      </c>
      <c r="J9" s="268">
        <v>13183</v>
      </c>
      <c r="K9" s="270">
        <f t="shared" ref="K9:K13" si="0">SUM(D9:J9)</f>
        <v>16491</v>
      </c>
      <c r="L9" s="183">
        <f t="shared" ref="L9:L13" si="1">SUM(C9+K9)</f>
        <v>16539.52</v>
      </c>
      <c r="M9" s="329">
        <v>43100</v>
      </c>
      <c r="N9" s="330"/>
    </row>
    <row r="10" spans="1:17" s="64" customFormat="1" ht="48" customHeight="1" thickTop="1" thickBot="1">
      <c r="A10" s="331" t="s">
        <v>253</v>
      </c>
      <c r="B10" s="332"/>
      <c r="C10" s="77">
        <v>51.32</v>
      </c>
      <c r="D10" s="267">
        <v>134</v>
      </c>
      <c r="E10" s="267">
        <v>166</v>
      </c>
      <c r="F10" s="267">
        <v>332</v>
      </c>
      <c r="G10" s="267">
        <v>844</v>
      </c>
      <c r="H10" s="267">
        <v>1848</v>
      </c>
      <c r="I10" s="267">
        <v>0</v>
      </c>
      <c r="J10" s="267">
        <v>12841</v>
      </c>
      <c r="K10" s="269">
        <f t="shared" ref="K10" si="2">SUM(D10:J10)</f>
        <v>16165</v>
      </c>
      <c r="L10" s="182">
        <f t="shared" ref="L10:L12" si="3">SUM(C10+K10)</f>
        <v>16216.32</v>
      </c>
      <c r="M10" s="344">
        <v>43465</v>
      </c>
      <c r="N10" s="345"/>
    </row>
    <row r="11" spans="1:17" s="64" customFormat="1" ht="48" customHeight="1" thickTop="1" thickBot="1">
      <c r="A11" s="327" t="s">
        <v>265</v>
      </c>
      <c r="B11" s="328"/>
      <c r="C11" s="71">
        <v>52.13000000000001</v>
      </c>
      <c r="D11" s="268">
        <v>148</v>
      </c>
      <c r="E11" s="268">
        <v>185</v>
      </c>
      <c r="F11" s="268">
        <v>366</v>
      </c>
      <c r="G11" s="268">
        <v>824</v>
      </c>
      <c r="H11" s="268">
        <v>1906</v>
      </c>
      <c r="I11" s="268">
        <v>0</v>
      </c>
      <c r="J11" s="268">
        <v>12923</v>
      </c>
      <c r="K11" s="268">
        <f t="shared" ref="K11" si="4">SUM(D11:J11)</f>
        <v>16352</v>
      </c>
      <c r="L11" s="71">
        <f t="shared" si="3"/>
        <v>16404.13</v>
      </c>
      <c r="M11" s="329">
        <v>43830</v>
      </c>
      <c r="N11" s="330"/>
    </row>
    <row r="12" spans="1:17" s="64" customFormat="1" ht="48" customHeight="1" thickTop="1" thickBot="1">
      <c r="A12" s="331" t="s">
        <v>292</v>
      </c>
      <c r="B12" s="332"/>
      <c r="C12" s="77">
        <v>52.360000000000007</v>
      </c>
      <c r="D12" s="267">
        <v>150</v>
      </c>
      <c r="E12" s="267">
        <v>212</v>
      </c>
      <c r="F12" s="267">
        <v>416</v>
      </c>
      <c r="G12" s="267">
        <v>1344</v>
      </c>
      <c r="H12" s="267">
        <v>2996</v>
      </c>
      <c r="I12" s="267">
        <v>901</v>
      </c>
      <c r="J12" s="267">
        <v>20200</v>
      </c>
      <c r="K12" s="269">
        <f t="shared" ref="K12" si="5">SUM(D12:J12)</f>
        <v>26219</v>
      </c>
      <c r="L12" s="182">
        <f t="shared" si="3"/>
        <v>26271.360000000001</v>
      </c>
      <c r="M12" s="344">
        <v>44196</v>
      </c>
      <c r="N12" s="345"/>
    </row>
    <row r="13" spans="1:17" s="64" customFormat="1" ht="48" customHeight="1" thickTop="1" thickBot="1">
      <c r="A13" s="327" t="s">
        <v>308</v>
      </c>
      <c r="B13" s="328"/>
      <c r="C13" s="71">
        <v>58.530000000000015</v>
      </c>
      <c r="D13" s="268">
        <v>146</v>
      </c>
      <c r="E13" s="268">
        <v>244</v>
      </c>
      <c r="F13" s="268">
        <v>445</v>
      </c>
      <c r="G13" s="268">
        <v>906</v>
      </c>
      <c r="H13" s="268">
        <v>2996</v>
      </c>
      <c r="I13" s="268">
        <v>901</v>
      </c>
      <c r="J13" s="268">
        <v>20200</v>
      </c>
      <c r="K13" s="268">
        <f t="shared" si="0"/>
        <v>25838</v>
      </c>
      <c r="L13" s="268">
        <f t="shared" si="1"/>
        <v>25896.53</v>
      </c>
      <c r="M13" s="329">
        <v>44561</v>
      </c>
      <c r="N13" s="330"/>
    </row>
    <row r="14" spans="1:17" ht="13.5" thickTop="1">
      <c r="A14" s="28"/>
      <c r="B14" s="65"/>
      <c r="E14" s="62"/>
      <c r="F14" s="62"/>
      <c r="G14" s="32"/>
      <c r="H14" s="32"/>
      <c r="I14" s="32"/>
      <c r="J14" s="32"/>
      <c r="K14" s="32"/>
      <c r="L14" s="32"/>
      <c r="M14" s="32"/>
      <c r="N14" s="32"/>
    </row>
    <row r="15" spans="1:17" ht="12.75">
      <c r="A15" s="28"/>
      <c r="B15" s="28"/>
      <c r="E15" s="62"/>
      <c r="F15" s="62"/>
      <c r="G15" s="32"/>
      <c r="H15" s="32"/>
      <c r="I15" s="32"/>
      <c r="J15" s="32"/>
      <c r="K15" s="32"/>
      <c r="L15" s="32"/>
      <c r="M15" s="32"/>
      <c r="N15" s="32"/>
    </row>
    <row r="16" spans="1:17" ht="12.75">
      <c r="A16" s="28"/>
      <c r="B16" s="28"/>
      <c r="E16" s="62"/>
      <c r="F16" s="62"/>
      <c r="G16" s="32"/>
      <c r="H16" s="32"/>
      <c r="I16" s="32"/>
      <c r="J16" s="32"/>
      <c r="K16" s="32"/>
      <c r="L16" s="32"/>
      <c r="M16" s="32"/>
      <c r="N16" s="32"/>
    </row>
    <row r="20" spans="7:11" ht="16.5" thickBot="1"/>
    <row r="21" spans="7:11" ht="17.25" thickTop="1" thickBot="1">
      <c r="G21" s="296"/>
      <c r="H21" s="296"/>
      <c r="I21" s="296"/>
      <c r="J21" s="296"/>
      <c r="K21" s="297"/>
    </row>
    <row r="22" spans="7:11" ht="16.5" thickTop="1"/>
  </sheetData>
  <mergeCells count="20">
    <mergeCell ref="A13:B13"/>
    <mergeCell ref="M13:N13"/>
    <mergeCell ref="A10:B10"/>
    <mergeCell ref="A11:B11"/>
    <mergeCell ref="A9:B9"/>
    <mergeCell ref="M9:N9"/>
    <mergeCell ref="A12:B12"/>
    <mergeCell ref="A1:N1"/>
    <mergeCell ref="A2:N2"/>
    <mergeCell ref="M7:N8"/>
    <mergeCell ref="C7:C8"/>
    <mergeCell ref="A5:N5"/>
    <mergeCell ref="A3:N3"/>
    <mergeCell ref="L7:L8"/>
    <mergeCell ref="D7:K7"/>
    <mergeCell ref="A4:N4"/>
    <mergeCell ref="A7:B8"/>
    <mergeCell ref="M12:N12"/>
    <mergeCell ref="M10:N10"/>
    <mergeCell ref="M11:N11"/>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6">
    <tabColor theme="3" tint="0.39997558519241921"/>
  </sheetPr>
  <dimension ref="A1:J14"/>
  <sheetViews>
    <sheetView showGridLines="0" rightToLeft="1" view="pageBreakPreview" zoomScaleNormal="100" zoomScaleSheetLayoutView="100" workbookViewId="0">
      <selection activeCell="H13" sqref="H13"/>
    </sheetView>
  </sheetViews>
  <sheetFormatPr defaultColWidth="9.140625" defaultRowHeight="15.75"/>
  <cols>
    <col min="1" max="1" width="25.7109375" style="60" customWidth="1"/>
    <col min="2" max="2" width="13.28515625" style="28" customWidth="1"/>
    <col min="3" max="3" width="13.85546875" style="28" customWidth="1"/>
    <col min="4" max="4" width="11" style="28" customWidth="1"/>
    <col min="5" max="5" width="11.42578125" style="28" customWidth="1"/>
    <col min="6" max="6" width="10.85546875" style="28" customWidth="1"/>
    <col min="7" max="7" width="11.7109375" style="28" customWidth="1"/>
    <col min="8" max="8" width="11.140625" style="28" customWidth="1"/>
    <col min="9" max="9" width="11.5703125" style="28" customWidth="1"/>
    <col min="10" max="10" width="25.7109375" style="62" customWidth="1"/>
    <col min="11" max="16384" width="9.140625" style="32"/>
  </cols>
  <sheetData>
    <row r="1" spans="1:10" s="54" customFormat="1" ht="25.5" customHeight="1">
      <c r="A1" s="311"/>
      <c r="B1" s="311"/>
      <c r="C1" s="311"/>
      <c r="D1" s="311"/>
      <c r="E1" s="311"/>
      <c r="F1" s="311"/>
      <c r="G1" s="311"/>
      <c r="H1" s="311"/>
      <c r="I1" s="311"/>
      <c r="J1" s="311"/>
    </row>
    <row r="2" spans="1:10" s="43" customFormat="1" ht="23.25">
      <c r="A2" s="316" t="s">
        <v>77</v>
      </c>
      <c r="B2" s="316"/>
      <c r="C2" s="316"/>
      <c r="D2" s="316"/>
      <c r="E2" s="316"/>
      <c r="F2" s="316"/>
      <c r="G2" s="316"/>
      <c r="H2" s="316"/>
      <c r="I2" s="316"/>
      <c r="J2" s="316"/>
    </row>
    <row r="3" spans="1:10" s="45" customFormat="1" ht="15" customHeight="1">
      <c r="A3" s="316" t="s">
        <v>306</v>
      </c>
      <c r="B3" s="316"/>
      <c r="C3" s="316"/>
      <c r="D3" s="316"/>
      <c r="E3" s="316"/>
      <c r="F3" s="316"/>
      <c r="G3" s="316"/>
      <c r="H3" s="316"/>
      <c r="I3" s="316"/>
      <c r="J3" s="316"/>
    </row>
    <row r="4" spans="1:10" ht="18.75">
      <c r="A4" s="338" t="s">
        <v>69</v>
      </c>
      <c r="B4" s="338"/>
      <c r="C4" s="338"/>
      <c r="D4" s="338"/>
      <c r="E4" s="338"/>
      <c r="F4" s="338"/>
      <c r="G4" s="338"/>
      <c r="H4" s="338"/>
      <c r="I4" s="338"/>
      <c r="J4" s="338"/>
    </row>
    <row r="5" spans="1:10" ht="13.5" customHeight="1">
      <c r="A5" s="338" t="s">
        <v>306</v>
      </c>
      <c r="B5" s="338"/>
      <c r="C5" s="338"/>
      <c r="D5" s="338"/>
      <c r="E5" s="338"/>
      <c r="F5" s="338"/>
      <c r="G5" s="338"/>
      <c r="H5" s="338"/>
      <c r="I5" s="338"/>
      <c r="J5" s="338"/>
    </row>
    <row r="6" spans="1:10">
      <c r="A6" s="17" t="s">
        <v>241</v>
      </c>
      <c r="H6" s="29"/>
      <c r="I6" s="29"/>
      <c r="J6" s="38" t="s">
        <v>242</v>
      </c>
    </row>
    <row r="7" spans="1:10" ht="35.25" customHeight="1">
      <c r="A7" s="350" t="s">
        <v>305</v>
      </c>
      <c r="B7" s="346" t="s">
        <v>95</v>
      </c>
      <c r="C7" s="346" t="s">
        <v>96</v>
      </c>
      <c r="D7" s="348" t="s">
        <v>89</v>
      </c>
      <c r="E7" s="354" t="s">
        <v>234</v>
      </c>
      <c r="F7" s="355"/>
      <c r="G7" s="355"/>
      <c r="H7" s="356"/>
      <c r="I7" s="348" t="s">
        <v>94</v>
      </c>
      <c r="J7" s="352" t="s">
        <v>303</v>
      </c>
    </row>
    <row r="8" spans="1:10" ht="36" thickBot="1">
      <c r="A8" s="351"/>
      <c r="B8" s="347"/>
      <c r="C8" s="347"/>
      <c r="D8" s="349"/>
      <c r="E8" s="174" t="s">
        <v>76</v>
      </c>
      <c r="F8" s="174" t="s">
        <v>75</v>
      </c>
      <c r="G8" s="174" t="s">
        <v>74</v>
      </c>
      <c r="H8" s="67" t="s">
        <v>89</v>
      </c>
      <c r="I8" s="349"/>
      <c r="J8" s="353"/>
    </row>
    <row r="9" spans="1:10" ht="34.15" customHeight="1" thickTop="1" thickBot="1">
      <c r="A9" s="266" t="s">
        <v>235</v>
      </c>
      <c r="B9" s="186">
        <v>315397.90000000002</v>
      </c>
      <c r="C9" s="186">
        <v>137125.5</v>
      </c>
      <c r="D9" s="186">
        <f t="shared" ref="D9" si="0">SUM(B9:C9)</f>
        <v>452523.4</v>
      </c>
      <c r="E9" s="186">
        <v>188752.7</v>
      </c>
      <c r="F9" s="186">
        <v>90050.1</v>
      </c>
      <c r="G9" s="186">
        <v>91708.7</v>
      </c>
      <c r="H9" s="186">
        <f t="shared" ref="H9:H13" si="1">SUM(E9:G9)</f>
        <v>370511.50000000006</v>
      </c>
      <c r="I9" s="186">
        <f>H9+D9</f>
        <v>823034.90000000014</v>
      </c>
      <c r="J9" s="264">
        <v>43100</v>
      </c>
    </row>
    <row r="10" spans="1:10" ht="34.15" customHeight="1" thickTop="1" thickBot="1">
      <c r="A10" s="282" t="s">
        <v>253</v>
      </c>
      <c r="B10" s="184">
        <v>282005.90000000002</v>
      </c>
      <c r="C10" s="184">
        <v>169076.3</v>
      </c>
      <c r="D10" s="184">
        <v>451082.2</v>
      </c>
      <c r="E10" s="184">
        <v>189998.5</v>
      </c>
      <c r="F10" s="184">
        <v>89498.9</v>
      </c>
      <c r="G10" s="184">
        <v>79763.100000000006</v>
      </c>
      <c r="H10" s="184">
        <v>359260.5</v>
      </c>
      <c r="I10" s="184">
        <v>810342.7</v>
      </c>
      <c r="J10" s="185">
        <v>43465</v>
      </c>
    </row>
    <row r="11" spans="1:10" ht="34.15" customHeight="1" thickTop="1" thickBot="1">
      <c r="A11" s="266" t="s">
        <v>265</v>
      </c>
      <c r="B11" s="455">
        <v>273080</v>
      </c>
      <c r="C11" s="186">
        <v>208221.8</v>
      </c>
      <c r="D11" s="186">
        <f>SUM(B11:C11)</f>
        <v>481301.8</v>
      </c>
      <c r="E11" s="186">
        <v>197518.6</v>
      </c>
      <c r="F11" s="186">
        <v>92826.4</v>
      </c>
      <c r="G11" s="186">
        <v>77502.3</v>
      </c>
      <c r="H11" s="186">
        <f t="shared" ref="H11" si="2">SUM(E11:G11)</f>
        <v>367847.3</v>
      </c>
      <c r="I11" s="186">
        <f>H11+D11</f>
        <v>849149.1</v>
      </c>
      <c r="J11" s="264">
        <v>43465</v>
      </c>
    </row>
    <row r="12" spans="1:10" ht="34.15" customHeight="1" thickTop="1" thickBot="1">
      <c r="A12" s="282" t="s">
        <v>292</v>
      </c>
      <c r="B12" s="184">
        <v>263289.2</v>
      </c>
      <c r="C12" s="184">
        <v>245157.8</v>
      </c>
      <c r="D12" s="184">
        <v>508447</v>
      </c>
      <c r="E12" s="184">
        <v>203139.1</v>
      </c>
      <c r="F12" s="184">
        <v>112176.4</v>
      </c>
      <c r="G12" s="187">
        <v>81746</v>
      </c>
      <c r="H12" s="184">
        <v>397061.5</v>
      </c>
      <c r="I12" s="184">
        <v>905508.5</v>
      </c>
      <c r="J12" s="185">
        <v>44196</v>
      </c>
    </row>
    <row r="13" spans="1:10" ht="34.15" customHeight="1" thickTop="1" thickBot="1">
      <c r="A13" s="266" t="s">
        <v>308</v>
      </c>
      <c r="B13" s="186">
        <v>288675.5</v>
      </c>
      <c r="C13" s="455">
        <v>280669</v>
      </c>
      <c r="D13" s="186">
        <f>SUM(B13:C13)</f>
        <v>569344.5</v>
      </c>
      <c r="E13" s="186">
        <v>207231.5</v>
      </c>
      <c r="F13" s="186">
        <v>111236.8</v>
      </c>
      <c r="G13" s="186">
        <v>86296.7</v>
      </c>
      <c r="H13" s="455">
        <f t="shared" si="1"/>
        <v>404765</v>
      </c>
      <c r="I13" s="186">
        <f>H13+D13</f>
        <v>974109.5</v>
      </c>
      <c r="J13" s="264">
        <v>44561</v>
      </c>
    </row>
    <row r="14" spans="1:10" ht="13.5" thickTop="1">
      <c r="A14" s="68" t="s">
        <v>22</v>
      </c>
      <c r="J14" s="69" t="s">
        <v>23</v>
      </c>
    </row>
  </sheetData>
  <mergeCells count="12">
    <mergeCell ref="A1:J1"/>
    <mergeCell ref="B7:B8"/>
    <mergeCell ref="C7:C8"/>
    <mergeCell ref="D7:D8"/>
    <mergeCell ref="I7:I8"/>
    <mergeCell ref="A2:J2"/>
    <mergeCell ref="A3:J3"/>
    <mergeCell ref="A4:J4"/>
    <mergeCell ref="A5:J5"/>
    <mergeCell ref="A7:A8"/>
    <mergeCell ref="J7:J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7">
    <tabColor theme="3" tint="0.39997558519241921"/>
  </sheetPr>
  <dimension ref="A1:J19"/>
  <sheetViews>
    <sheetView showGridLines="0" rightToLeft="1" view="pageBreakPreview" zoomScaleNormal="100" zoomScaleSheetLayoutView="100" workbookViewId="0">
      <selection activeCell="H16" sqref="H16"/>
    </sheetView>
  </sheetViews>
  <sheetFormatPr defaultColWidth="9.140625" defaultRowHeight="15.75"/>
  <cols>
    <col min="1" max="1" width="15.85546875" style="60" customWidth="1"/>
    <col min="2" max="2" width="15.85546875" style="61" customWidth="1"/>
    <col min="3" max="3" width="10.7109375" style="28" hidden="1" customWidth="1"/>
    <col min="4" max="5" width="11.85546875" style="28" customWidth="1"/>
    <col min="6" max="8" width="14.140625" style="28" customWidth="1"/>
    <col min="9" max="9" width="14.42578125" style="62" customWidth="1"/>
    <col min="10" max="10" width="11.28515625" style="32" customWidth="1"/>
    <col min="11" max="16384" width="9.140625" style="32"/>
  </cols>
  <sheetData>
    <row r="1" spans="1:10" s="54" customFormat="1" ht="48" customHeight="1">
      <c r="A1" s="311"/>
      <c r="B1" s="311"/>
      <c r="C1" s="311"/>
      <c r="D1" s="311"/>
      <c r="E1" s="311"/>
      <c r="F1" s="311"/>
      <c r="G1" s="311"/>
      <c r="H1" s="311"/>
      <c r="I1" s="311"/>
    </row>
    <row r="2" spans="1:10" s="43" customFormat="1" ht="24.75" customHeight="1">
      <c r="A2" s="316" t="s">
        <v>97</v>
      </c>
      <c r="B2" s="316"/>
      <c r="C2" s="316"/>
      <c r="D2" s="316"/>
      <c r="E2" s="316"/>
      <c r="F2" s="316"/>
      <c r="G2" s="316"/>
      <c r="H2" s="316"/>
      <c r="I2" s="316"/>
      <c r="J2" s="316"/>
    </row>
    <row r="3" spans="1:10" s="44" customFormat="1" ht="15" customHeight="1">
      <c r="A3" s="316" t="s">
        <v>306</v>
      </c>
      <c r="B3" s="316"/>
      <c r="C3" s="316"/>
      <c r="D3" s="316"/>
      <c r="E3" s="316"/>
      <c r="F3" s="316"/>
      <c r="G3" s="316"/>
      <c r="H3" s="316"/>
      <c r="I3" s="316"/>
      <c r="J3" s="316"/>
    </row>
    <row r="4" spans="1:10" ht="18.75">
      <c r="A4" s="338" t="s">
        <v>98</v>
      </c>
      <c r="B4" s="338"/>
      <c r="C4" s="338"/>
      <c r="D4" s="338"/>
      <c r="E4" s="338"/>
      <c r="F4" s="338"/>
      <c r="G4" s="338"/>
      <c r="H4" s="338"/>
      <c r="I4" s="338"/>
      <c r="J4" s="338"/>
    </row>
    <row r="5" spans="1:10" s="28" customFormat="1" ht="13.5" customHeight="1">
      <c r="A5" s="338" t="s">
        <v>307</v>
      </c>
      <c r="B5" s="338"/>
      <c r="C5" s="338"/>
      <c r="D5" s="338"/>
      <c r="E5" s="338"/>
      <c r="F5" s="338"/>
      <c r="G5" s="338"/>
      <c r="H5" s="338"/>
      <c r="I5" s="338"/>
      <c r="J5" s="338"/>
    </row>
    <row r="6" spans="1:10" ht="23.25" customHeight="1">
      <c r="A6" s="17" t="s">
        <v>243</v>
      </c>
      <c r="B6" s="70"/>
      <c r="I6" s="32"/>
      <c r="J6" s="38" t="s">
        <v>244</v>
      </c>
    </row>
    <row r="7" spans="1:10" ht="25.5" customHeight="1">
      <c r="A7" s="319" t="s">
        <v>39</v>
      </c>
      <c r="B7" s="320"/>
      <c r="C7" s="312">
        <v>2009</v>
      </c>
      <c r="D7" s="312">
        <v>2017</v>
      </c>
      <c r="E7" s="312">
        <v>2018</v>
      </c>
      <c r="F7" s="312">
        <v>2019</v>
      </c>
      <c r="G7" s="312">
        <v>2020</v>
      </c>
      <c r="H7" s="312">
        <v>2021</v>
      </c>
      <c r="I7" s="323" t="s">
        <v>82</v>
      </c>
      <c r="J7" s="324"/>
    </row>
    <row r="8" spans="1:10" ht="25.5" customHeight="1">
      <c r="A8" s="321"/>
      <c r="B8" s="322"/>
      <c r="C8" s="313"/>
      <c r="D8" s="313"/>
      <c r="E8" s="313"/>
      <c r="F8" s="313"/>
      <c r="G8" s="313"/>
      <c r="H8" s="313"/>
      <c r="I8" s="325"/>
      <c r="J8" s="326"/>
    </row>
    <row r="9" spans="1:10" ht="25.5" customHeight="1" thickBot="1">
      <c r="A9" s="359" t="s">
        <v>100</v>
      </c>
      <c r="B9" s="360"/>
      <c r="C9" s="86">
        <v>74457.2</v>
      </c>
      <c r="D9" s="187">
        <v>341561.5</v>
      </c>
      <c r="E9" s="187">
        <v>318674.7</v>
      </c>
      <c r="F9" s="187">
        <v>317484.40000000002</v>
      </c>
      <c r="G9" s="187">
        <v>352871.7</v>
      </c>
      <c r="H9" s="187">
        <v>379652.4</v>
      </c>
      <c r="I9" s="375" t="s">
        <v>111</v>
      </c>
      <c r="J9" s="376"/>
    </row>
    <row r="10" spans="1:10" ht="24.75" customHeight="1" thickTop="1" thickBot="1">
      <c r="A10" s="361" t="s">
        <v>24</v>
      </c>
      <c r="B10" s="362"/>
      <c r="C10" s="71">
        <v>24685.8</v>
      </c>
      <c r="D10" s="188">
        <v>64535.5</v>
      </c>
      <c r="E10" s="188">
        <v>83985.4</v>
      </c>
      <c r="F10" s="188">
        <v>132093.29999999999</v>
      </c>
      <c r="G10" s="188">
        <v>146861.29999999999</v>
      </c>
      <c r="H10" s="188">
        <v>163217.60000000001</v>
      </c>
      <c r="I10" s="363" t="s">
        <v>83</v>
      </c>
      <c r="J10" s="364"/>
    </row>
    <row r="11" spans="1:10" ht="25.5" customHeight="1" thickTop="1" thickBot="1">
      <c r="A11" s="365" t="s">
        <v>25</v>
      </c>
      <c r="B11" s="366"/>
      <c r="C11" s="72">
        <v>5525.7</v>
      </c>
      <c r="D11" s="189">
        <v>16781.400000000001</v>
      </c>
      <c r="E11" s="189">
        <v>16655.2</v>
      </c>
      <c r="F11" s="189">
        <v>17509.2</v>
      </c>
      <c r="G11" s="189">
        <v>16868.8</v>
      </c>
      <c r="H11" s="189">
        <v>19735.8</v>
      </c>
      <c r="I11" s="367" t="s">
        <v>84</v>
      </c>
      <c r="J11" s="368"/>
    </row>
    <row r="12" spans="1:10" ht="25.5" hidden="1" customHeight="1" thickTop="1" thickBot="1">
      <c r="A12" s="365" t="s">
        <v>26</v>
      </c>
      <c r="B12" s="366"/>
      <c r="C12" s="72"/>
      <c r="D12" s="190"/>
      <c r="E12" s="190"/>
      <c r="F12" s="190"/>
      <c r="G12" s="190"/>
      <c r="H12" s="190"/>
      <c r="I12" s="367" t="s">
        <v>85</v>
      </c>
      <c r="J12" s="377"/>
    </row>
    <row r="13" spans="1:10" ht="36" customHeight="1" thickTop="1" thickBot="1">
      <c r="A13" s="361" t="s">
        <v>102</v>
      </c>
      <c r="B13" s="362"/>
      <c r="C13" s="71">
        <v>12987.9</v>
      </c>
      <c r="D13" s="188">
        <v>38314</v>
      </c>
      <c r="E13" s="188">
        <v>35668.800000000003</v>
      </c>
      <c r="F13" s="188">
        <v>34168.9</v>
      </c>
      <c r="G13" s="188">
        <v>37694.1</v>
      </c>
      <c r="H13" s="188">
        <v>41936.800000000003</v>
      </c>
      <c r="I13" s="363" t="s">
        <v>148</v>
      </c>
      <c r="J13" s="364"/>
    </row>
    <row r="14" spans="1:10" ht="40.5" customHeight="1" thickTop="1" thickBot="1">
      <c r="A14" s="365" t="s">
        <v>103</v>
      </c>
      <c r="B14" s="366"/>
      <c r="C14" s="72">
        <v>40430.9</v>
      </c>
      <c r="D14" s="189">
        <v>147762.79999999999</v>
      </c>
      <c r="E14" s="189">
        <v>150255.1</v>
      </c>
      <c r="F14" s="189">
        <v>147715.5</v>
      </c>
      <c r="G14" s="189">
        <v>152691.20000000001</v>
      </c>
      <c r="H14" s="189">
        <v>161006.5</v>
      </c>
      <c r="I14" s="367" t="s">
        <v>37</v>
      </c>
      <c r="J14" s="368"/>
    </row>
    <row r="15" spans="1:10" ht="25.5" customHeight="1" thickTop="1" thickBot="1">
      <c r="A15" s="361" t="s">
        <v>67</v>
      </c>
      <c r="B15" s="362"/>
      <c r="C15" s="71">
        <v>53235.6</v>
      </c>
      <c r="D15" s="188">
        <v>123372.9</v>
      </c>
      <c r="E15" s="188">
        <v>127232.5</v>
      </c>
      <c r="F15" s="188">
        <v>137225.9</v>
      </c>
      <c r="G15" s="188">
        <v>146999.70000000001</v>
      </c>
      <c r="H15" s="188">
        <v>160280</v>
      </c>
      <c r="I15" s="363" t="s">
        <v>112</v>
      </c>
      <c r="J15" s="364"/>
    </row>
    <row r="16" spans="1:10" ht="25.5" customHeight="1" thickTop="1" thickBot="1">
      <c r="A16" s="365" t="s">
        <v>101</v>
      </c>
      <c r="B16" s="366"/>
      <c r="C16" s="72">
        <v>31171.7</v>
      </c>
      <c r="D16" s="189">
        <v>78997.399999999994</v>
      </c>
      <c r="E16" s="189">
        <v>117723.8</v>
      </c>
      <c r="F16" s="189">
        <v>166320.79999999999</v>
      </c>
      <c r="G16" s="189">
        <v>188128.3</v>
      </c>
      <c r="H16" s="453">
        <v>217784</v>
      </c>
      <c r="I16" s="367" t="s">
        <v>113</v>
      </c>
      <c r="J16" s="368"/>
    </row>
    <row r="17" spans="1:10" ht="25.5" customHeight="1" thickTop="1">
      <c r="A17" s="371" t="s">
        <v>27</v>
      </c>
      <c r="B17" s="372"/>
      <c r="C17" s="73">
        <v>9421.1</v>
      </c>
      <c r="D17" s="191">
        <v>9230.6</v>
      </c>
      <c r="E17" s="191">
        <v>9704</v>
      </c>
      <c r="F17" s="191">
        <v>11674.3</v>
      </c>
      <c r="G17" s="191">
        <v>11169.6</v>
      </c>
      <c r="H17" s="191">
        <v>2860.1</v>
      </c>
      <c r="I17" s="373" t="s">
        <v>86</v>
      </c>
      <c r="J17" s="374"/>
    </row>
    <row r="18" spans="1:10" ht="36" customHeight="1">
      <c r="A18" s="369" t="s">
        <v>99</v>
      </c>
      <c r="B18" s="370"/>
      <c r="C18" s="74">
        <f>SUM(C9:C17)</f>
        <v>251915.90000000002</v>
      </c>
      <c r="D18" s="110">
        <f>D9+D10+D11+D13+D14+D15+D16+D17</f>
        <v>820556.1</v>
      </c>
      <c r="E18" s="110">
        <f>E9+E10+E11+E13+E14+E15+E16+E17</f>
        <v>859899.5</v>
      </c>
      <c r="F18" s="110">
        <f>F9+F10+F11+F13+F14+F15+F16+F17</f>
        <v>964192.3</v>
      </c>
      <c r="G18" s="110">
        <f>G9+G10+G11+G13+G14+G15+G16+G17</f>
        <v>1053284.7000000002</v>
      </c>
      <c r="H18" s="110">
        <f>H9+H10+H11+H13+H14+H15+H16+H17</f>
        <v>1146473.2000000002</v>
      </c>
      <c r="I18" s="357" t="s">
        <v>149</v>
      </c>
      <c r="J18" s="358"/>
    </row>
    <row r="19" spans="1:10" ht="16.5" customHeight="1">
      <c r="A19" s="68" t="s">
        <v>28</v>
      </c>
      <c r="C19" s="75"/>
      <c r="D19" s="75"/>
      <c r="E19" s="75"/>
      <c r="F19" s="75"/>
      <c r="G19" s="75"/>
      <c r="H19" s="75"/>
      <c r="I19" s="32"/>
      <c r="J19" s="69" t="s">
        <v>29</v>
      </c>
    </row>
  </sheetData>
  <mergeCells count="33">
    <mergeCell ref="I16:J16"/>
    <mergeCell ref="I9:J9"/>
    <mergeCell ref="I7:J8"/>
    <mergeCell ref="I14:J14"/>
    <mergeCell ref="I12:J12"/>
    <mergeCell ref="A1:I1"/>
    <mergeCell ref="A7:B8"/>
    <mergeCell ref="A2:J2"/>
    <mergeCell ref="A5:J5"/>
    <mergeCell ref="A4:J4"/>
    <mergeCell ref="A3:J3"/>
    <mergeCell ref="C7:C8"/>
    <mergeCell ref="D7:D8"/>
    <mergeCell ref="E7:E8"/>
    <mergeCell ref="F7:F8"/>
    <mergeCell ref="G7:G8"/>
    <mergeCell ref="H7:H8"/>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8">
    <tabColor theme="3" tint="0.39997558519241921"/>
  </sheetPr>
  <dimension ref="A1:I24"/>
  <sheetViews>
    <sheetView showGridLines="0" rightToLeft="1" view="pageBreakPreview" zoomScaleNormal="100" zoomScaleSheetLayoutView="100" workbookViewId="0">
      <selection activeCell="Q16" sqref="Q16"/>
    </sheetView>
  </sheetViews>
  <sheetFormatPr defaultColWidth="9.140625" defaultRowHeight="15.75"/>
  <cols>
    <col min="1" max="1" width="8.7109375" style="60" customWidth="1"/>
    <col min="2" max="2" width="25.7109375" style="61" customWidth="1"/>
    <col min="3" max="7" width="13.42578125" style="28" customWidth="1"/>
    <col min="8" max="8" width="25.7109375" style="62" customWidth="1"/>
    <col min="9" max="9" width="8.7109375" style="62" customWidth="1"/>
    <col min="10" max="16384" width="9.140625" style="32"/>
  </cols>
  <sheetData>
    <row r="1" spans="1:9" s="54" customFormat="1" ht="29.25" customHeight="1">
      <c r="A1" s="311"/>
      <c r="B1" s="333"/>
      <c r="C1" s="333"/>
      <c r="D1" s="333"/>
      <c r="E1" s="333"/>
      <c r="F1" s="333"/>
      <c r="G1" s="333"/>
      <c r="H1" s="333"/>
    </row>
    <row r="2" spans="1:9" s="76" customFormat="1" ht="27.75" customHeight="1">
      <c r="A2" s="385" t="s">
        <v>30</v>
      </c>
      <c r="B2" s="385"/>
      <c r="C2" s="385"/>
      <c r="D2" s="385"/>
      <c r="E2" s="385"/>
      <c r="F2" s="385"/>
      <c r="G2" s="385"/>
      <c r="H2" s="385"/>
      <c r="I2" s="385"/>
    </row>
    <row r="3" spans="1:9" s="76" customFormat="1" ht="15" customHeight="1">
      <c r="A3" s="316" t="s">
        <v>306</v>
      </c>
      <c r="B3" s="316"/>
      <c r="C3" s="316"/>
      <c r="D3" s="316"/>
      <c r="E3" s="316"/>
      <c r="F3" s="316"/>
      <c r="G3" s="316"/>
      <c r="H3" s="316"/>
      <c r="I3" s="316"/>
    </row>
    <row r="4" spans="1:9" s="31" customFormat="1">
      <c r="A4" s="338" t="s">
        <v>31</v>
      </c>
      <c r="B4" s="338"/>
      <c r="C4" s="338"/>
      <c r="D4" s="338"/>
      <c r="E4" s="338"/>
      <c r="F4" s="338"/>
      <c r="G4" s="338"/>
      <c r="H4" s="338"/>
      <c r="I4" s="338"/>
    </row>
    <row r="5" spans="1:9" s="31" customFormat="1" ht="13.5" customHeight="1">
      <c r="A5" s="338" t="s">
        <v>307</v>
      </c>
      <c r="B5" s="338"/>
      <c r="C5" s="338"/>
      <c r="D5" s="338"/>
      <c r="E5" s="338"/>
      <c r="F5" s="338"/>
      <c r="G5" s="338"/>
      <c r="H5" s="338"/>
      <c r="I5" s="338"/>
    </row>
    <row r="6" spans="1:9" ht="23.25" customHeight="1">
      <c r="A6" s="17" t="s">
        <v>245</v>
      </c>
      <c r="B6" s="27"/>
      <c r="H6" s="32"/>
      <c r="I6" s="38" t="s">
        <v>264</v>
      </c>
    </row>
    <row r="7" spans="1:9" ht="18" customHeight="1" thickBot="1">
      <c r="A7" s="395" t="s">
        <v>40</v>
      </c>
      <c r="B7" s="395"/>
      <c r="C7" s="312">
        <v>2017</v>
      </c>
      <c r="D7" s="312">
        <v>2018</v>
      </c>
      <c r="E7" s="312">
        <v>2019</v>
      </c>
      <c r="F7" s="312">
        <v>2020</v>
      </c>
      <c r="G7" s="312">
        <v>2021</v>
      </c>
      <c r="H7" s="382" t="s">
        <v>87</v>
      </c>
      <c r="I7" s="382"/>
    </row>
    <row r="8" spans="1:9" ht="18" customHeight="1" thickTop="1" thickBot="1">
      <c r="A8" s="396"/>
      <c r="B8" s="396"/>
      <c r="C8" s="386"/>
      <c r="D8" s="386"/>
      <c r="E8" s="386"/>
      <c r="F8" s="386"/>
      <c r="G8" s="386"/>
      <c r="H8" s="383"/>
      <c r="I8" s="383"/>
    </row>
    <row r="9" spans="1:9" ht="18" customHeight="1" thickTop="1">
      <c r="A9" s="397"/>
      <c r="B9" s="397"/>
      <c r="C9" s="313"/>
      <c r="D9" s="313"/>
      <c r="E9" s="313"/>
      <c r="F9" s="313"/>
      <c r="G9" s="313"/>
      <c r="H9" s="384"/>
      <c r="I9" s="384"/>
    </row>
    <row r="10" spans="1:9" ht="25.5" customHeight="1" thickBot="1">
      <c r="A10" s="315" t="s">
        <v>68</v>
      </c>
      <c r="B10" s="315"/>
      <c r="C10" s="192">
        <v>11590.3</v>
      </c>
      <c r="D10" s="192">
        <v>11243.9</v>
      </c>
      <c r="E10" s="192">
        <v>11599.516999999998</v>
      </c>
      <c r="F10" s="192">
        <v>13791.1</v>
      </c>
      <c r="G10" s="192">
        <v>12708.1</v>
      </c>
      <c r="H10" s="378" t="s">
        <v>88</v>
      </c>
      <c r="I10" s="379"/>
    </row>
    <row r="11" spans="1:9" ht="25.5" customHeight="1" thickTop="1" thickBot="1">
      <c r="A11" s="393" t="s">
        <v>104</v>
      </c>
      <c r="B11" s="393"/>
      <c r="C11" s="193">
        <v>111497.40000000001</v>
      </c>
      <c r="D11" s="193">
        <v>107832</v>
      </c>
      <c r="E11" s="193">
        <v>113103.246</v>
      </c>
      <c r="F11" s="193">
        <v>132668</v>
      </c>
      <c r="G11" s="193">
        <v>135611.29999999999</v>
      </c>
      <c r="H11" s="380" t="s">
        <v>131</v>
      </c>
      <c r="I11" s="381"/>
    </row>
    <row r="12" spans="1:9" ht="25.5" customHeight="1" thickTop="1" thickBot="1">
      <c r="A12" s="315" t="s">
        <v>105</v>
      </c>
      <c r="B12" s="315"/>
      <c r="C12" s="194">
        <v>259691.19999999998</v>
      </c>
      <c r="D12" s="194">
        <v>245367.80000000002</v>
      </c>
      <c r="E12" s="194">
        <v>295406.59999999998</v>
      </c>
      <c r="F12" s="454">
        <v>287924</v>
      </c>
      <c r="G12" s="194">
        <v>282466.2</v>
      </c>
      <c r="H12" s="394" t="s">
        <v>132</v>
      </c>
      <c r="I12" s="388"/>
    </row>
    <row r="13" spans="1:9" ht="25.5" customHeight="1" thickTop="1" thickBot="1">
      <c r="A13" s="393" t="s">
        <v>106</v>
      </c>
      <c r="B13" s="393"/>
      <c r="C13" s="195">
        <v>220553.2</v>
      </c>
      <c r="D13" s="195">
        <v>199564.30000000002</v>
      </c>
      <c r="E13" s="195">
        <v>157894.17199999999</v>
      </c>
      <c r="F13" s="195">
        <v>165504</v>
      </c>
      <c r="G13" s="195">
        <v>177714.7</v>
      </c>
      <c r="H13" s="380" t="s">
        <v>133</v>
      </c>
      <c r="I13" s="381"/>
    </row>
    <row r="14" spans="1:9" s="64" customFormat="1" ht="25.5" customHeight="1" thickTop="1" thickBot="1">
      <c r="A14" s="315" t="s">
        <v>107</v>
      </c>
      <c r="B14" s="315"/>
      <c r="C14" s="196">
        <v>94479.6</v>
      </c>
      <c r="D14" s="196">
        <v>89172.900000000009</v>
      </c>
      <c r="E14" s="196">
        <v>74872.412365120006</v>
      </c>
      <c r="F14" s="196">
        <v>75256.3</v>
      </c>
      <c r="G14" s="196">
        <v>102348.5</v>
      </c>
      <c r="H14" s="387" t="s">
        <v>134</v>
      </c>
      <c r="I14" s="388"/>
    </row>
    <row r="15" spans="1:9" s="88" customFormat="1" ht="25.5" customHeight="1" thickTop="1" thickBot="1">
      <c r="A15" s="361" t="s">
        <v>156</v>
      </c>
      <c r="B15" s="362"/>
      <c r="C15" s="197">
        <f>C10+C11</f>
        <v>123087.70000000001</v>
      </c>
      <c r="D15" s="197">
        <v>119075.9</v>
      </c>
      <c r="E15" s="197">
        <v>124702.76299999999</v>
      </c>
      <c r="F15" s="197">
        <v>146459.1</v>
      </c>
      <c r="G15" s="197">
        <v>148319.4</v>
      </c>
      <c r="H15" s="380" t="s">
        <v>135</v>
      </c>
      <c r="I15" s="381"/>
    </row>
    <row r="16" spans="1:9" ht="25.5" customHeight="1" thickTop="1" thickBot="1">
      <c r="A16" s="391" t="s">
        <v>157</v>
      </c>
      <c r="B16" s="391"/>
      <c r="C16" s="198">
        <f>C12+C13+C15</f>
        <v>603332.10000000009</v>
      </c>
      <c r="D16" s="198">
        <v>564008</v>
      </c>
      <c r="E16" s="198">
        <v>578003.53899999999</v>
      </c>
      <c r="F16" s="198">
        <v>599887.1</v>
      </c>
      <c r="G16" s="198">
        <v>608500.30000000005</v>
      </c>
      <c r="H16" s="387" t="s">
        <v>136</v>
      </c>
      <c r="I16" s="388"/>
    </row>
    <row r="17" spans="1:9" s="88" customFormat="1" ht="25.5" customHeight="1" thickTop="1">
      <c r="A17" s="392" t="s">
        <v>158</v>
      </c>
      <c r="B17" s="392"/>
      <c r="C17" s="199">
        <f>C14+C16</f>
        <v>697811.70000000007</v>
      </c>
      <c r="D17" s="199">
        <f>D14+D16</f>
        <v>653180.9</v>
      </c>
      <c r="E17" s="199">
        <f>E14+E16</f>
        <v>652875.95136512001</v>
      </c>
      <c r="F17" s="199">
        <f>F14+F16</f>
        <v>675143.4</v>
      </c>
      <c r="G17" s="199">
        <f>G14+G16</f>
        <v>710848.8</v>
      </c>
      <c r="H17" s="389" t="s">
        <v>137</v>
      </c>
      <c r="I17" s="390"/>
    </row>
    <row r="18" spans="1:9" ht="6" customHeight="1">
      <c r="A18" s="78"/>
      <c r="B18" s="78"/>
      <c r="C18" s="78"/>
      <c r="D18" s="78"/>
      <c r="E18" s="78"/>
      <c r="F18" s="78"/>
      <c r="G18" s="78"/>
      <c r="H18" s="78"/>
      <c r="I18" s="78"/>
    </row>
    <row r="19" spans="1:9" ht="11.25" customHeight="1">
      <c r="A19" s="68" t="s">
        <v>159</v>
      </c>
      <c r="B19" s="32"/>
      <c r="H19" s="28"/>
      <c r="I19" s="69" t="s">
        <v>108</v>
      </c>
    </row>
    <row r="20" spans="1:9" ht="11.25" customHeight="1">
      <c r="A20" s="68" t="s">
        <v>161</v>
      </c>
      <c r="B20" s="32"/>
      <c r="H20" s="28"/>
      <c r="I20" s="69" t="s">
        <v>109</v>
      </c>
    </row>
    <row r="21" spans="1:9" ht="11.25" customHeight="1">
      <c r="A21" s="68" t="s">
        <v>160</v>
      </c>
      <c r="B21" s="32"/>
      <c r="H21" s="28"/>
      <c r="I21" s="69" t="s">
        <v>110</v>
      </c>
    </row>
    <row r="24" spans="1:9">
      <c r="B24" s="87"/>
    </row>
  </sheetData>
  <mergeCells count="28">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 ref="A15:B15"/>
    <mergeCell ref="H10:I10"/>
    <mergeCell ref="H11:I11"/>
    <mergeCell ref="H15:I15"/>
    <mergeCell ref="A1:H1"/>
    <mergeCell ref="H7:I9"/>
    <mergeCell ref="A2:I2"/>
    <mergeCell ref="C7:C9"/>
    <mergeCell ref="D7:D9"/>
    <mergeCell ref="E7:E9"/>
    <mergeCell ref="F7:F9"/>
    <mergeCell ref="G7:G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W22"/>
  <sheetViews>
    <sheetView showGridLines="0" rightToLeft="1" view="pageBreakPreview" zoomScaleNormal="100" zoomScaleSheetLayoutView="100" workbookViewId="0">
      <selection activeCell="E17" sqref="E17"/>
    </sheetView>
  </sheetViews>
  <sheetFormatPr defaultColWidth="9.140625" defaultRowHeight="15.75"/>
  <cols>
    <col min="1" max="1" width="15.7109375" style="232" customWidth="1"/>
    <col min="2" max="2" width="9.7109375" style="231" customWidth="1"/>
    <col min="3" max="13" width="9.7109375" style="230" customWidth="1"/>
    <col min="14" max="15" width="11.140625" style="230" customWidth="1"/>
    <col min="16" max="18" width="9.7109375" style="230" customWidth="1"/>
    <col min="19" max="19" width="15.7109375" style="230" customWidth="1"/>
    <col min="20" max="20" width="15.140625" style="229" customWidth="1"/>
    <col min="21" max="21" width="0.85546875" style="229" hidden="1" customWidth="1"/>
    <col min="22" max="16384" width="9.140625" style="228"/>
  </cols>
  <sheetData>
    <row r="1" spans="1:23" s="54" customFormat="1" ht="27.75" customHeight="1">
      <c r="A1" s="311"/>
      <c r="B1" s="333"/>
      <c r="C1" s="333"/>
      <c r="D1" s="333"/>
      <c r="E1" s="333"/>
      <c r="F1" s="333"/>
      <c r="G1" s="333"/>
      <c r="H1" s="333"/>
      <c r="I1" s="333"/>
      <c r="J1" s="333"/>
      <c r="K1" s="333"/>
      <c r="L1" s="333"/>
      <c r="M1" s="333"/>
      <c r="N1" s="333"/>
      <c r="O1" s="333"/>
      <c r="P1" s="333"/>
      <c r="Q1" s="333"/>
      <c r="R1" s="333"/>
      <c r="S1" s="333"/>
    </row>
    <row r="2" spans="1:23" ht="20.25" customHeight="1">
      <c r="A2" s="398" t="s">
        <v>290</v>
      </c>
      <c r="B2" s="398"/>
      <c r="C2" s="398"/>
      <c r="D2" s="398"/>
      <c r="E2" s="398"/>
      <c r="F2" s="398"/>
      <c r="G2" s="398"/>
      <c r="H2" s="398"/>
      <c r="I2" s="398"/>
      <c r="J2" s="398"/>
      <c r="K2" s="398"/>
      <c r="L2" s="398"/>
      <c r="M2" s="398"/>
      <c r="N2" s="398"/>
      <c r="O2" s="398"/>
      <c r="P2" s="398"/>
      <c r="Q2" s="398"/>
      <c r="R2" s="398"/>
      <c r="S2" s="398"/>
      <c r="T2" s="256"/>
      <c r="U2" s="251"/>
    </row>
    <row r="3" spans="1:23" s="253" customFormat="1" ht="15" customHeight="1">
      <c r="A3" s="316" t="s">
        <v>306</v>
      </c>
      <c r="B3" s="316"/>
      <c r="C3" s="316"/>
      <c r="D3" s="316"/>
      <c r="E3" s="316"/>
      <c r="F3" s="316"/>
      <c r="G3" s="316"/>
      <c r="H3" s="316"/>
      <c r="I3" s="316"/>
      <c r="J3" s="316"/>
      <c r="K3" s="316"/>
      <c r="L3" s="316"/>
      <c r="M3" s="316"/>
      <c r="N3" s="316"/>
      <c r="O3" s="316"/>
      <c r="P3" s="316"/>
      <c r="Q3" s="316"/>
      <c r="R3" s="316"/>
      <c r="S3" s="316"/>
      <c r="T3" s="255"/>
      <c r="U3" s="254"/>
    </row>
    <row r="4" spans="1:23">
      <c r="A4" s="338" t="s">
        <v>289</v>
      </c>
      <c r="B4" s="338"/>
      <c r="C4" s="338"/>
      <c r="D4" s="338"/>
      <c r="E4" s="338"/>
      <c r="F4" s="338"/>
      <c r="G4" s="338"/>
      <c r="H4" s="338"/>
      <c r="I4" s="338"/>
      <c r="J4" s="338"/>
      <c r="K4" s="338"/>
      <c r="L4" s="338"/>
      <c r="M4" s="338"/>
      <c r="N4" s="338"/>
      <c r="O4" s="338"/>
      <c r="P4" s="338"/>
      <c r="Q4" s="338"/>
      <c r="R4" s="338"/>
      <c r="S4" s="338"/>
      <c r="T4" s="252"/>
      <c r="U4" s="251"/>
    </row>
    <row r="5" spans="1:23" ht="13.5" customHeight="1">
      <c r="A5" s="338" t="s">
        <v>306</v>
      </c>
      <c r="B5" s="338"/>
      <c r="C5" s="338"/>
      <c r="D5" s="338"/>
      <c r="E5" s="338"/>
      <c r="F5" s="338"/>
      <c r="G5" s="338"/>
      <c r="H5" s="338"/>
      <c r="I5" s="338"/>
      <c r="J5" s="338"/>
      <c r="K5" s="338"/>
      <c r="L5" s="338"/>
      <c r="M5" s="338"/>
      <c r="N5" s="338"/>
      <c r="O5" s="338"/>
      <c r="P5" s="338"/>
      <c r="Q5" s="338"/>
      <c r="R5" s="338"/>
      <c r="S5" s="338"/>
      <c r="T5" s="252"/>
      <c r="U5" s="251"/>
    </row>
    <row r="6" spans="1:23" ht="23.25" customHeight="1">
      <c r="A6" s="17" t="s">
        <v>288</v>
      </c>
      <c r="B6" s="250"/>
      <c r="J6" s="249"/>
      <c r="L6" s="248"/>
      <c r="M6" s="248"/>
      <c r="N6" s="248"/>
      <c r="O6" s="248"/>
      <c r="P6" s="248"/>
      <c r="Q6" s="248"/>
      <c r="R6" s="248"/>
      <c r="S6" s="38" t="s">
        <v>287</v>
      </c>
      <c r="T6" s="248"/>
      <c r="U6" s="248"/>
      <c r="V6" s="248"/>
      <c r="W6" s="248"/>
    </row>
    <row r="7" spans="1:23" ht="41.45" customHeight="1" thickBot="1">
      <c r="A7" s="395" t="s">
        <v>286</v>
      </c>
      <c r="B7" s="341" t="s">
        <v>285</v>
      </c>
      <c r="C7" s="341"/>
      <c r="D7" s="341"/>
      <c r="E7" s="341"/>
      <c r="F7" s="341"/>
      <c r="G7" s="341"/>
      <c r="H7" s="341"/>
      <c r="I7" s="341"/>
      <c r="J7" s="341" t="s">
        <v>284</v>
      </c>
      <c r="K7" s="341"/>
      <c r="L7" s="341"/>
      <c r="M7" s="341"/>
      <c r="N7" s="341"/>
      <c r="O7" s="341"/>
      <c r="P7" s="341"/>
      <c r="Q7" s="341"/>
      <c r="R7" s="341"/>
      <c r="S7" s="382" t="s">
        <v>283</v>
      </c>
      <c r="T7" s="228"/>
      <c r="U7" s="228"/>
    </row>
    <row r="8" spans="1:23" ht="57" customHeight="1" thickTop="1" thickBot="1">
      <c r="A8" s="396"/>
      <c r="B8" s="346" t="s">
        <v>282</v>
      </c>
      <c r="C8" s="346" t="s">
        <v>281</v>
      </c>
      <c r="D8" s="346" t="s">
        <v>280</v>
      </c>
      <c r="E8" s="346" t="s">
        <v>279</v>
      </c>
      <c r="F8" s="346" t="s">
        <v>278</v>
      </c>
      <c r="G8" s="346" t="s">
        <v>277</v>
      </c>
      <c r="H8" s="346" t="s">
        <v>276</v>
      </c>
      <c r="I8" s="401" t="s">
        <v>267</v>
      </c>
      <c r="J8" s="346" t="s">
        <v>275</v>
      </c>
      <c r="K8" s="346" t="s">
        <v>274</v>
      </c>
      <c r="L8" s="346" t="s">
        <v>273</v>
      </c>
      <c r="M8" s="346" t="s">
        <v>272</v>
      </c>
      <c r="N8" s="346" t="s">
        <v>271</v>
      </c>
      <c r="O8" s="346" t="s">
        <v>270</v>
      </c>
      <c r="P8" s="346" t="s">
        <v>269</v>
      </c>
      <c r="Q8" s="346" t="s">
        <v>268</v>
      </c>
      <c r="R8" s="401" t="s">
        <v>267</v>
      </c>
      <c r="S8" s="383"/>
      <c r="T8" s="228"/>
      <c r="U8" s="228"/>
    </row>
    <row r="9" spans="1:23" ht="13.9" customHeight="1" thickTop="1" thickBot="1">
      <c r="A9" s="404"/>
      <c r="B9" s="403"/>
      <c r="C9" s="399"/>
      <c r="D9" s="399"/>
      <c r="E9" s="403"/>
      <c r="F9" s="403"/>
      <c r="G9" s="399"/>
      <c r="H9" s="399"/>
      <c r="I9" s="402"/>
      <c r="J9" s="403"/>
      <c r="K9" s="403"/>
      <c r="L9" s="403"/>
      <c r="M9" s="403"/>
      <c r="N9" s="399"/>
      <c r="O9" s="399"/>
      <c r="P9" s="399"/>
      <c r="Q9" s="399"/>
      <c r="R9" s="402"/>
      <c r="S9" s="400"/>
      <c r="T9" s="228"/>
      <c r="U9" s="228"/>
    </row>
    <row r="10" spans="1:23" s="238" customFormat="1" ht="41.25" customHeight="1" thickTop="1" thickBot="1">
      <c r="A10" s="242">
        <v>2017</v>
      </c>
      <c r="B10" s="241">
        <v>50435.5</v>
      </c>
      <c r="C10" s="241">
        <v>234442.2</v>
      </c>
      <c r="D10" s="241">
        <v>48847.199999999997</v>
      </c>
      <c r="E10" s="241">
        <v>820556.1</v>
      </c>
      <c r="F10" s="241">
        <v>183695.9</v>
      </c>
      <c r="G10" s="241">
        <v>6997.7</v>
      </c>
      <c r="H10" s="241">
        <v>18665.200000000168</v>
      </c>
      <c r="I10" s="240">
        <v>1363639.8</v>
      </c>
      <c r="J10" s="241">
        <v>685909.4</v>
      </c>
      <c r="K10" s="241">
        <v>37021.300000000003</v>
      </c>
      <c r="L10" s="241">
        <v>34354.199999999997</v>
      </c>
      <c r="M10" s="241">
        <v>1001.7</v>
      </c>
      <c r="N10" s="241">
        <v>361878.3</v>
      </c>
      <c r="O10" s="241">
        <v>146716.29999999999</v>
      </c>
      <c r="P10" s="241">
        <v>13624.8</v>
      </c>
      <c r="Q10" s="241">
        <v>83133.8</v>
      </c>
      <c r="R10" s="240">
        <v>1363639.8</v>
      </c>
      <c r="S10" s="239">
        <v>2017</v>
      </c>
    </row>
    <row r="11" spans="1:23" ht="41.25" customHeight="1" thickTop="1" thickBot="1">
      <c r="A11" s="247">
        <v>2018</v>
      </c>
      <c r="B11" s="245">
        <v>71287.100000000006</v>
      </c>
      <c r="C11" s="245">
        <v>239086</v>
      </c>
      <c r="D11" s="245">
        <v>56015.199999999997</v>
      </c>
      <c r="E11" s="245">
        <v>859899.5</v>
      </c>
      <c r="F11" s="245">
        <v>165785.4</v>
      </c>
      <c r="G11" s="245">
        <v>6586.1</v>
      </c>
      <c r="H11" s="245">
        <v>19296.699999999913</v>
      </c>
      <c r="I11" s="246">
        <v>1417956</v>
      </c>
      <c r="J11" s="245">
        <v>641266.4</v>
      </c>
      <c r="K11" s="245">
        <v>49097.1</v>
      </c>
      <c r="L11" s="245">
        <v>21788.7</v>
      </c>
      <c r="M11" s="245">
        <v>1561.5</v>
      </c>
      <c r="N11" s="245">
        <v>437998.2</v>
      </c>
      <c r="O11" s="245">
        <v>145499.6</v>
      </c>
      <c r="P11" s="245">
        <v>20796</v>
      </c>
      <c r="Q11" s="245">
        <v>99948.5</v>
      </c>
      <c r="R11" s="244">
        <v>1417956</v>
      </c>
      <c r="S11" s="243">
        <v>2018</v>
      </c>
      <c r="T11" s="228"/>
      <c r="U11" s="228"/>
    </row>
    <row r="12" spans="1:23" ht="41.25" customHeight="1" thickTop="1" thickBot="1">
      <c r="A12" s="242">
        <v>2019</v>
      </c>
      <c r="B12" s="241">
        <v>60189.1</v>
      </c>
      <c r="C12" s="241">
        <v>240143.87100000001</v>
      </c>
      <c r="D12" s="241">
        <v>65354.932999999997</v>
      </c>
      <c r="E12" s="241">
        <v>964192.31700000004</v>
      </c>
      <c r="F12" s="241">
        <v>185120.924</v>
      </c>
      <c r="G12" s="241">
        <v>7110.665</v>
      </c>
      <c r="H12" s="241">
        <v>27442.660999999847</v>
      </c>
      <c r="I12" s="240">
        <v>1549554.4709999999</v>
      </c>
      <c r="J12" s="241">
        <v>640927.28200000001</v>
      </c>
      <c r="K12" s="241">
        <v>63223.957999999999</v>
      </c>
      <c r="L12" s="241">
        <v>13984.323</v>
      </c>
      <c r="M12" s="241">
        <v>1325.4770000000001</v>
      </c>
      <c r="N12" s="241">
        <v>538506.19999999995</v>
      </c>
      <c r="O12" s="241">
        <v>155420.77900000001</v>
      </c>
      <c r="P12" s="241">
        <v>23798.413</v>
      </c>
      <c r="Q12" s="241">
        <v>112368</v>
      </c>
      <c r="R12" s="240">
        <v>1549554.4319999998</v>
      </c>
      <c r="S12" s="239">
        <v>2019</v>
      </c>
      <c r="T12" s="228"/>
      <c r="U12" s="228"/>
    </row>
    <row r="13" spans="1:23" ht="41.25" customHeight="1" thickTop="1" thickBot="1">
      <c r="A13" s="247">
        <v>2020</v>
      </c>
      <c r="B13" s="245">
        <v>87192</v>
      </c>
      <c r="C13" s="245">
        <v>232680.3</v>
      </c>
      <c r="D13" s="245">
        <v>62910.6</v>
      </c>
      <c r="E13" s="245">
        <v>1053284.7</v>
      </c>
      <c r="F13" s="245">
        <v>207457.9</v>
      </c>
      <c r="G13" s="245">
        <v>7725.3</v>
      </c>
      <c r="H13" s="245">
        <v>30921.7</v>
      </c>
      <c r="I13" s="246">
        <v>1682172.4999999998</v>
      </c>
      <c r="J13" s="245">
        <v>660350.69999999995</v>
      </c>
      <c r="K13" s="245">
        <v>54314.5</v>
      </c>
      <c r="L13" s="245">
        <v>31269</v>
      </c>
      <c r="M13" s="245">
        <v>1742</v>
      </c>
      <c r="N13" s="245">
        <v>635021.4</v>
      </c>
      <c r="O13" s="245">
        <v>164844.79999999999</v>
      </c>
      <c r="P13" s="245">
        <v>26904.5</v>
      </c>
      <c r="Q13" s="245">
        <v>107725.6</v>
      </c>
      <c r="R13" s="244">
        <v>1682172.5000000002</v>
      </c>
      <c r="S13" s="243">
        <v>2020</v>
      </c>
      <c r="T13" s="228"/>
      <c r="U13" s="228"/>
    </row>
    <row r="14" spans="1:23" s="238" customFormat="1" ht="41.25" customHeight="1" thickTop="1">
      <c r="A14" s="242">
        <v>2021</v>
      </c>
      <c r="B14" s="241">
        <v>93083.7</v>
      </c>
      <c r="C14" s="241">
        <v>251578.5</v>
      </c>
      <c r="D14" s="241">
        <v>62811.9</v>
      </c>
      <c r="E14" s="241">
        <v>1146473.2</v>
      </c>
      <c r="F14" s="241">
        <v>239428.9</v>
      </c>
      <c r="G14" s="241">
        <v>7464.9</v>
      </c>
      <c r="H14" s="241">
        <v>26579.8</v>
      </c>
      <c r="I14" s="240">
        <f>SUM(B14:H14)</f>
        <v>1827420.9</v>
      </c>
      <c r="J14" s="241">
        <v>693440.5</v>
      </c>
      <c r="K14" s="241">
        <v>61907.8</v>
      </c>
      <c r="L14" s="241">
        <v>32697.8</v>
      </c>
      <c r="M14" s="241">
        <v>1739.7</v>
      </c>
      <c r="N14" s="241">
        <v>716923.2</v>
      </c>
      <c r="O14" s="241">
        <v>172932.9</v>
      </c>
      <c r="P14" s="241">
        <v>34450.400000000001</v>
      </c>
      <c r="Q14" s="241">
        <v>113328.6</v>
      </c>
      <c r="R14" s="240">
        <f>SUM(J14:Q14)</f>
        <v>1827420.9</v>
      </c>
      <c r="S14" s="239">
        <v>2021</v>
      </c>
    </row>
    <row r="15" spans="1:23" ht="41.25" customHeight="1">
      <c r="B15" s="237"/>
      <c r="C15" s="236"/>
      <c r="D15" s="236"/>
      <c r="E15" s="236"/>
      <c r="F15" s="236"/>
      <c r="G15" s="236"/>
      <c r="H15" s="236"/>
      <c r="I15" s="236"/>
      <c r="J15" s="236"/>
      <c r="K15" s="236"/>
      <c r="L15" s="236"/>
      <c r="M15" s="236"/>
      <c r="N15" s="236"/>
      <c r="O15" s="236"/>
      <c r="P15" s="236"/>
      <c r="Q15" s="236"/>
      <c r="R15" s="236"/>
      <c r="S15" s="236"/>
      <c r="T15" s="233"/>
      <c r="U15" s="228"/>
    </row>
    <row r="16" spans="1:23" ht="41.25" customHeight="1">
      <c r="A16" s="234"/>
      <c r="B16" s="236"/>
      <c r="C16" s="236"/>
      <c r="D16" s="236"/>
      <c r="E16" s="236"/>
      <c r="F16" s="236"/>
      <c r="G16" s="236"/>
      <c r="H16" s="236"/>
      <c r="I16" s="236"/>
      <c r="J16" s="236"/>
      <c r="K16" s="236"/>
      <c r="L16" s="236"/>
      <c r="M16" s="236"/>
      <c r="N16" s="236"/>
      <c r="O16" s="236"/>
      <c r="P16" s="236"/>
      <c r="Q16" s="236"/>
      <c r="R16" s="235"/>
      <c r="S16" s="233"/>
      <c r="T16" s="228"/>
      <c r="U16" s="228"/>
    </row>
    <row r="17" spans="1:21" ht="41.25" customHeight="1">
      <c r="A17" s="234"/>
      <c r="B17" s="236"/>
      <c r="C17" s="236"/>
      <c r="D17" s="236"/>
      <c r="E17" s="236"/>
      <c r="F17" s="236"/>
      <c r="G17" s="236"/>
      <c r="H17" s="236"/>
      <c r="I17" s="236"/>
      <c r="J17" s="236"/>
      <c r="K17" s="236"/>
      <c r="L17" s="236"/>
      <c r="M17" s="236"/>
      <c r="N17" s="236"/>
      <c r="O17" s="236"/>
      <c r="P17" s="236"/>
      <c r="Q17" s="236"/>
      <c r="R17" s="235"/>
      <c r="S17" s="233"/>
      <c r="T17" s="228"/>
      <c r="U17" s="228"/>
    </row>
    <row r="18" spans="1:21" ht="41.25" customHeight="1">
      <c r="A18" s="234"/>
      <c r="B18" s="236"/>
      <c r="C18" s="236"/>
      <c r="D18" s="236"/>
      <c r="E18" s="236"/>
      <c r="F18" s="236"/>
      <c r="G18" s="236"/>
      <c r="H18" s="236"/>
      <c r="I18" s="236"/>
      <c r="J18" s="236"/>
      <c r="K18" s="236"/>
      <c r="L18" s="236"/>
      <c r="M18" s="236"/>
      <c r="N18" s="236"/>
      <c r="O18" s="236"/>
      <c r="P18" s="236"/>
      <c r="Q18" s="236"/>
      <c r="R18" s="235"/>
      <c r="S18" s="233"/>
      <c r="T18" s="228"/>
      <c r="U18" s="228"/>
    </row>
    <row r="19" spans="1:21" ht="41.25" customHeight="1">
      <c r="A19" s="234"/>
      <c r="B19" s="236"/>
      <c r="C19" s="236"/>
      <c r="D19" s="236"/>
      <c r="E19" s="236"/>
      <c r="F19" s="236"/>
      <c r="G19" s="236"/>
      <c r="H19" s="236"/>
      <c r="I19" s="236"/>
      <c r="J19" s="236"/>
      <c r="K19" s="236"/>
      <c r="L19" s="236"/>
      <c r="M19" s="236"/>
      <c r="N19" s="236"/>
      <c r="O19" s="236"/>
      <c r="P19" s="236"/>
      <c r="Q19" s="236"/>
      <c r="R19" s="235"/>
      <c r="S19" s="233"/>
      <c r="T19" s="228"/>
      <c r="U19" s="228"/>
    </row>
    <row r="20" spans="1:21" ht="41.25" customHeight="1">
      <c r="A20" s="234"/>
      <c r="B20" s="230"/>
      <c r="R20" s="229"/>
      <c r="S20" s="233"/>
      <c r="T20" s="228"/>
      <c r="U20" s="228"/>
    </row>
    <row r="21" spans="1:21" ht="41.25" customHeight="1">
      <c r="A21" s="234"/>
      <c r="B21" s="230"/>
      <c r="R21" s="229"/>
      <c r="S21" s="233"/>
      <c r="T21" s="228"/>
      <c r="U21" s="228"/>
    </row>
    <row r="22" spans="1:21">
      <c r="U22" s="228"/>
    </row>
  </sheetData>
  <mergeCells count="26">
    <mergeCell ref="A7:A9"/>
    <mergeCell ref="Q8:Q9"/>
    <mergeCell ref="C8:C9"/>
    <mergeCell ref="I8:I9"/>
    <mergeCell ref="B8:B9"/>
    <mergeCell ref="M8:M9"/>
    <mergeCell ref="F8:F9"/>
    <mergeCell ref="J8:J9"/>
    <mergeCell ref="K8:K9"/>
    <mergeCell ref="L8:L9"/>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s>
  <printOptions horizontalCentered="1" verticalCentered="1"/>
  <pageMargins left="0" right="0" top="0" bottom="0" header="0.51181102362204722" footer="0.51181102362204722"/>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 and  Insurance chapter 11 -2021</EnglishTitle>
    <PublishingRollupImage xmlns="http://schemas.microsoft.com/sharepoint/v3" xsi:nil="true"/>
    <TaxCatchAll xmlns="b1657202-86a7-46c3-ba71-02bb0da5a392">
      <Value>755</Value>
      <Value>733</Value>
      <Value>732</Value>
      <Value>734</Value>
      <Value>735</Value>
    </TaxCatchAll>
    <DocType xmlns="b1657202-86a7-46c3-ba71-02bb0da5a392">
      <Value>Publication</Value>
    </DocType>
    <DocumentDescription xmlns="b1657202-86a7-46c3-ba71-02bb0da5a392">البنوك والتأمين الفصل الحادي عشر 2021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Year xmlns="b1657202-86a7-46c3-ba71-02bb0da5a392">2021</Year>
    <PublishingStartDate xmlns="http://schemas.microsoft.com/sharepoint/v3" xsi:nil="true"/>
    <Visible xmlns="b1657202-86a7-46c3-ba71-02bb0da5a392">true</Visible>
    <ArabicTitle xmlns="b1657202-86a7-46c3-ba71-02bb0da5a392">البنوك والتأمين الفصل الحادي عشر 2021 </ArabicTitle>
    <DocPeriodicity xmlns="423524d6-f9d7-4b47-aadf-7b8f6888b7b0">Semi-Annual</DocPeriodicity>
    <DocumentDescription0 xmlns="423524d6-f9d7-4b47-aadf-7b8f6888b7b0">Banks and  Insurance chapter 11 -2021</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FFF772-FA6D-4D77-8748-4ABA30C77955}">
  <ds:schemaRefs>
    <ds:schemaRef ds:uri="http://schemas.microsoft.com/sharepoint/v3/contenttype/forms"/>
  </ds:schemaRefs>
</ds:datastoreItem>
</file>

<file path=customXml/itemProps2.xml><?xml version="1.0" encoding="utf-8"?>
<ds:datastoreItem xmlns:ds="http://schemas.openxmlformats.org/officeDocument/2006/customXml" ds:itemID="{A0420D90-5421-43F1-8BB1-0AC939D6435B}">
  <ds:schemaRefs>
    <ds:schemaRef ds:uri="http://schemas.openxmlformats.org/package/2006/metadata/core-properties"/>
    <ds:schemaRef ds:uri="423524d6-f9d7-4b47-aadf-7b8f6888b7b0"/>
    <ds:schemaRef ds:uri="http://purl.org/dc/dcmitype/"/>
    <ds:schemaRef ds:uri="http://purl.org/dc/terms/"/>
    <ds:schemaRef ds:uri="b1657202-86a7-46c3-ba71-02bb0da5a392"/>
    <ds:schemaRef ds:uri="http://www.w3.org/XML/1998/namespace"/>
    <ds:schemaRef ds:uri="http://schemas.microsoft.com/office/2006/documentManagement/types"/>
    <ds:schemaRef ds:uri="http://purl.org/dc/elements/1.1/"/>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66A3E5AC-C197-4AFE-8DCD-D4CF690F2E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85</vt:lpstr>
      <vt:lpstr>86</vt:lpstr>
      <vt:lpstr>87</vt:lpstr>
      <vt:lpstr>88</vt:lpstr>
      <vt:lpstr>89</vt:lpstr>
      <vt:lpstr>90</vt:lpstr>
      <vt:lpstr>91</vt:lpstr>
      <vt:lpstr>92</vt:lpstr>
      <vt:lpstr>INSURANCE</vt:lpstr>
      <vt:lpstr>93</vt:lpstr>
      <vt:lpstr>94</vt:lpstr>
      <vt:lpstr>Gr_29</vt:lpstr>
      <vt:lpstr>95</vt:lpstr>
      <vt:lpstr>Gr_30</vt:lpstr>
      <vt:lpstr>96</vt:lpstr>
      <vt:lpstr>97</vt:lpstr>
      <vt:lpstr>GR_31</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Bank!Print_Area</vt:lpstr>
      <vt:lpstr>Gr_29!Print_Area</vt:lpstr>
      <vt:lpstr>Gr_30!Print_Area</vt:lpstr>
      <vt:lpstr>GR_31!Print_Area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 and&amp;nbsp; Insurance chapter 11 -2020</dc:title>
  <dc:creator>Mr. Sabir</dc:creator>
  <cp:keywords>Qatar; Planning and Statistics Authority; Economic; PSA; Doha</cp:keywords>
  <cp:lastModifiedBy>Fatma Khalaf Ali Alboainian</cp:lastModifiedBy>
  <cp:lastPrinted>2022-02-06T04:59:50Z</cp:lastPrinted>
  <dcterms:created xsi:type="dcterms:W3CDTF">1998-01-05T07:20:42Z</dcterms:created>
  <dcterms:modified xsi:type="dcterms:W3CDTF">2023-06-08T07:36:02Z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733;#Qatar|7dd625fb-5e26-4a0d-87ed-82285b0d7c4a;#755;#Doha|27987deb-6a8a-40ba-8503-1069d602c9f7;#732;#Economic|6085dc75-eb92-49a2-825d-d93bad98022e;#735;#Planning and Statistics Authority|c62945ff-1054-4639-a689-03d3d18d28db;#734;#PSA|81538984-2143-4d4b-a3ca-314b1950d5de</vt:lpwstr>
  </property>
  <property fmtid="{D5CDD505-2E9C-101B-9397-08002B2CF9AE}" pid="4" name="CategoryDescription">
    <vt:lpwstr>Banks and&amp;nbsp; Insurance chapter 11 -2020</vt:lpwstr>
  </property>
</Properties>
</file>